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5480" windowHeight="9120"/>
  </bookViews>
  <sheets>
    <sheet name="BUDGET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BUDGET!$A$4:$P$71</definedName>
  </definedNames>
  <calcPr calcId="125725"/>
</workbook>
</file>

<file path=xl/calcChain.xml><?xml version="1.0" encoding="utf-8"?>
<calcChain xmlns="http://schemas.openxmlformats.org/spreadsheetml/2006/main">
  <c r="O15" i="1"/>
  <c r="N15"/>
  <c r="M15"/>
  <c r="L15"/>
  <c r="K15"/>
  <c r="J15"/>
  <c r="I15"/>
  <c r="H15"/>
  <c r="G15"/>
  <c r="F15"/>
  <c r="E15"/>
  <c r="D15"/>
  <c r="O11"/>
  <c r="N11"/>
  <c r="M11"/>
  <c r="L11"/>
  <c r="K11"/>
  <c r="J11"/>
  <c r="I11"/>
  <c r="H11"/>
  <c r="G11"/>
  <c r="F11"/>
  <c r="E11"/>
  <c r="D11"/>
  <c r="O17"/>
  <c r="N17"/>
  <c r="M17"/>
  <c r="L17"/>
  <c r="K17"/>
  <c r="J17"/>
  <c r="I17"/>
  <c r="H17"/>
  <c r="G17"/>
  <c r="F17"/>
  <c r="E17"/>
  <c r="D17"/>
  <c r="D68"/>
  <c r="O46"/>
  <c r="N46"/>
  <c r="M46"/>
  <c r="L46"/>
  <c r="K46"/>
  <c r="J46"/>
  <c r="I46"/>
  <c r="H46"/>
  <c r="G46"/>
  <c r="F46"/>
  <c r="E46"/>
  <c r="D46"/>
  <c r="O18"/>
  <c r="N18"/>
  <c r="M18"/>
  <c r="L18"/>
  <c r="K18"/>
  <c r="J18"/>
  <c r="I18"/>
  <c r="H18"/>
  <c r="G18"/>
  <c r="F18"/>
  <c r="E18"/>
  <c r="D18"/>
  <c r="O23"/>
  <c r="N23"/>
  <c r="M23"/>
  <c r="L23"/>
  <c r="K23"/>
  <c r="J23"/>
  <c r="I23"/>
  <c r="H23"/>
  <c r="G23"/>
  <c r="F23"/>
  <c r="E23"/>
  <c r="D23"/>
  <c r="O16"/>
  <c r="N16"/>
  <c r="M16"/>
  <c r="L16"/>
  <c r="K16"/>
  <c r="J16"/>
  <c r="I16"/>
  <c r="H16"/>
  <c r="G16"/>
  <c r="F16"/>
  <c r="E16"/>
  <c r="D16"/>
  <c r="O22"/>
  <c r="N22"/>
  <c r="M22"/>
  <c r="L22"/>
  <c r="K22"/>
  <c r="J22"/>
  <c r="I22"/>
  <c r="H22"/>
  <c r="G22"/>
  <c r="F22"/>
  <c r="E22"/>
  <c r="D22"/>
  <c r="O14"/>
  <c r="N14"/>
  <c r="M14"/>
  <c r="L14"/>
  <c r="K14"/>
  <c r="J14"/>
  <c r="I14"/>
  <c r="H14"/>
  <c r="G14"/>
  <c r="F14"/>
  <c r="E14"/>
  <c r="D14"/>
  <c r="O12"/>
  <c r="N12"/>
  <c r="M12"/>
  <c r="L12"/>
  <c r="K12"/>
  <c r="J12"/>
  <c r="I12"/>
  <c r="H12"/>
  <c r="G12"/>
  <c r="F12"/>
  <c r="E12"/>
  <c r="D12"/>
  <c r="O10"/>
  <c r="N10"/>
  <c r="M10"/>
  <c r="L10"/>
  <c r="K10"/>
  <c r="J10"/>
  <c r="I10"/>
  <c r="H10"/>
  <c r="G10"/>
  <c r="F10"/>
  <c r="E10"/>
  <c r="D10"/>
  <c r="P9"/>
  <c r="O9"/>
  <c r="N9"/>
  <c r="M9"/>
  <c r="L9"/>
  <c r="K9"/>
  <c r="J9"/>
  <c r="I9"/>
  <c r="H9"/>
  <c r="G9"/>
  <c r="F9"/>
  <c r="E9"/>
  <c r="D9"/>
  <c r="P8"/>
  <c r="O8"/>
  <c r="N8"/>
  <c r="M8"/>
  <c r="L8"/>
  <c r="K8"/>
  <c r="J8"/>
  <c r="I8"/>
  <c r="H8"/>
  <c r="G8"/>
  <c r="F8"/>
  <c r="E8"/>
  <c r="D8"/>
  <c r="P7"/>
  <c r="O7"/>
  <c r="N7"/>
  <c r="M7"/>
  <c r="L7"/>
  <c r="K7"/>
  <c r="J7"/>
  <c r="I7"/>
  <c r="H7"/>
  <c r="G7"/>
  <c r="F7"/>
  <c r="E7"/>
  <c r="D7"/>
  <c r="P6"/>
  <c r="O6"/>
  <c r="N6"/>
  <c r="M6"/>
  <c r="L6"/>
  <c r="K6"/>
  <c r="J6"/>
  <c r="I6"/>
  <c r="H6"/>
  <c r="G6"/>
  <c r="F6"/>
  <c r="E6"/>
  <c r="D6"/>
  <c r="M13" l="1"/>
  <c r="M24" s="1"/>
  <c r="J13"/>
  <c r="J24" s="1"/>
  <c r="I13"/>
  <c r="E13"/>
  <c r="E24" s="1"/>
  <c r="D67"/>
  <c r="O45"/>
  <c r="N45"/>
  <c r="M45"/>
  <c r="L45"/>
  <c r="K45"/>
  <c r="J45"/>
  <c r="I45"/>
  <c r="H45"/>
  <c r="G45"/>
  <c r="F45"/>
  <c r="E45"/>
  <c r="D45"/>
  <c r="P34"/>
  <c r="O64"/>
  <c r="O65"/>
  <c r="K64"/>
  <c r="G64"/>
  <c r="O58"/>
  <c r="K58"/>
  <c r="G58"/>
  <c r="P54"/>
  <c r="P52"/>
  <c r="O42"/>
  <c r="M42"/>
  <c r="K42"/>
  <c r="I42"/>
  <c r="I43"/>
  <c r="G42"/>
  <c r="E42"/>
  <c r="P35"/>
  <c r="M36"/>
  <c r="I36"/>
  <c r="E36"/>
  <c r="P31"/>
  <c r="P70"/>
  <c r="L64"/>
  <c r="J64"/>
  <c r="H64"/>
  <c r="F64"/>
  <c r="L48"/>
  <c r="J48"/>
  <c r="L36"/>
  <c r="P32"/>
  <c r="P60"/>
  <c r="P56"/>
  <c r="O13"/>
  <c r="O24" s="1"/>
  <c r="K13"/>
  <c r="K24" s="1"/>
  <c r="P41"/>
  <c r="N64"/>
  <c r="I64"/>
  <c r="E64"/>
  <c r="P64"/>
  <c r="N48"/>
  <c r="H48"/>
  <c r="F48"/>
  <c r="N42"/>
  <c r="L42"/>
  <c r="L43"/>
  <c r="J42"/>
  <c r="H42"/>
  <c r="F42"/>
  <c r="M64"/>
  <c r="D64"/>
  <c r="P68"/>
  <c r="P67"/>
  <c r="P47"/>
  <c r="A4"/>
  <c r="P22"/>
  <c r="O36"/>
  <c r="O43"/>
  <c r="P61"/>
  <c r="P62"/>
  <c r="P63"/>
  <c r="P40"/>
  <c r="P38"/>
  <c r="P25"/>
  <c r="N36"/>
  <c r="N43"/>
  <c r="J36"/>
  <c r="J43"/>
  <c r="J49"/>
  <c r="G36"/>
  <c r="G43"/>
  <c r="F36"/>
  <c r="F43"/>
  <c r="F49"/>
  <c r="K36"/>
  <c r="K43"/>
  <c r="H36"/>
  <c r="H43"/>
  <c r="P30"/>
  <c r="P53"/>
  <c r="D36"/>
  <c r="P55"/>
  <c r="D48"/>
  <c r="P69"/>
  <c r="M58"/>
  <c r="I58"/>
  <c r="I65"/>
  <c r="E58"/>
  <c r="E65"/>
  <c r="E66"/>
  <c r="D58"/>
  <c r="D65"/>
  <c r="D71"/>
  <c r="N58"/>
  <c r="L58"/>
  <c r="L65"/>
  <c r="J58"/>
  <c r="J65"/>
  <c r="J66"/>
  <c r="H58"/>
  <c r="H65"/>
  <c r="H66"/>
  <c r="F58"/>
  <c r="F65"/>
  <c r="F66"/>
  <c r="P39"/>
  <c r="P57"/>
  <c r="P33"/>
  <c r="P37"/>
  <c r="P14"/>
  <c r="D66"/>
  <c r="J44"/>
  <c r="P59"/>
  <c r="P10"/>
  <c r="F44"/>
  <c r="G65"/>
  <c r="G71"/>
  <c r="D42"/>
  <c r="P42"/>
  <c r="G66"/>
  <c r="G49"/>
  <c r="G44"/>
  <c r="O49"/>
  <c r="O44"/>
  <c r="L49"/>
  <c r="L44"/>
  <c r="E43"/>
  <c r="P36"/>
  <c r="K65"/>
  <c r="P58"/>
  <c r="J71"/>
  <c r="E71"/>
  <c r="N49"/>
  <c r="N44"/>
  <c r="K71"/>
  <c r="K66"/>
  <c r="E44"/>
  <c r="E49"/>
  <c r="O71"/>
  <c r="O66"/>
  <c r="P65"/>
  <c r="H71"/>
  <c r="N65"/>
  <c r="M65"/>
  <c r="M71"/>
  <c r="P71"/>
  <c r="P66"/>
  <c r="L71"/>
  <c r="L66"/>
  <c r="I66"/>
  <c r="I71"/>
  <c r="N66"/>
  <c r="N71"/>
  <c r="M66"/>
  <c r="F71"/>
  <c r="I49"/>
  <c r="I44"/>
  <c r="D43"/>
  <c r="M43"/>
  <c r="M44"/>
  <c r="P43"/>
  <c r="P44"/>
  <c r="K44"/>
  <c r="K49"/>
  <c r="H49"/>
  <c r="H44"/>
  <c r="M49"/>
  <c r="D49"/>
  <c r="D44"/>
  <c r="G13"/>
  <c r="G24" s="1"/>
  <c r="P15"/>
  <c r="P16" l="1"/>
  <c r="P17"/>
  <c r="P11"/>
  <c r="J26"/>
  <c r="L19"/>
  <c r="M26"/>
  <c r="P23"/>
  <c r="P45"/>
  <c r="E48"/>
  <c r="G48"/>
  <c r="I48"/>
  <c r="K48"/>
  <c r="M48"/>
  <c r="O48"/>
  <c r="N19"/>
  <c r="K26"/>
  <c r="F13"/>
  <c r="F24" s="1"/>
  <c r="F26" s="1"/>
  <c r="O19"/>
  <c r="O20" s="1"/>
  <c r="O21" s="1"/>
  <c r="I19"/>
  <c r="I20" s="1"/>
  <c r="I21" s="1"/>
  <c r="P46"/>
  <c r="H19"/>
  <c r="J19"/>
  <c r="J20" s="1"/>
  <c r="J21" s="1"/>
  <c r="G26"/>
  <c r="E26"/>
  <c r="O26"/>
  <c r="F19"/>
  <c r="P12"/>
  <c r="D13"/>
  <c r="D24" s="1"/>
  <c r="D26" s="1"/>
  <c r="D19"/>
  <c r="E19"/>
  <c r="E20" s="1"/>
  <c r="E27" s="1"/>
  <c r="G19"/>
  <c r="G20" s="1"/>
  <c r="G21" s="1"/>
  <c r="K19"/>
  <c r="K20" s="1"/>
  <c r="M19"/>
  <c r="M20" s="1"/>
  <c r="P18"/>
  <c r="I24"/>
  <c r="I26" s="1"/>
  <c r="H13"/>
  <c r="H24" s="1"/>
  <c r="H26" s="1"/>
  <c r="L13"/>
  <c r="L24" s="1"/>
  <c r="L26" s="1"/>
  <c r="N13"/>
  <c r="O27" l="1"/>
  <c r="N20"/>
  <c r="N21" s="1"/>
  <c r="F20"/>
  <c r="F21" s="1"/>
  <c r="P48"/>
  <c r="P49" s="1"/>
  <c r="K27"/>
  <c r="D20"/>
  <c r="D21" s="1"/>
  <c r="E21"/>
  <c r="P19"/>
  <c r="M21"/>
  <c r="M27"/>
  <c r="K21"/>
  <c r="I27"/>
  <c r="N24"/>
  <c r="N26" s="1"/>
  <c r="H20"/>
  <c r="H27" s="1"/>
  <c r="P13"/>
  <c r="Q16" s="1"/>
  <c r="L20"/>
  <c r="L21" s="1"/>
  <c r="G27"/>
  <c r="J27"/>
  <c r="N27" l="1"/>
  <c r="F27"/>
  <c r="P20"/>
  <c r="P21" s="1"/>
  <c r="P26"/>
  <c r="D27"/>
  <c r="P24"/>
  <c r="H21"/>
  <c r="Q42"/>
  <c r="Q14"/>
  <c r="Q64"/>
  <c r="Q15"/>
  <c r="Q38"/>
  <c r="Q17"/>
  <c r="Q41"/>
  <c r="Q63"/>
  <c r="Q19"/>
  <c r="Q37"/>
  <c r="Q39"/>
  <c r="Q62"/>
  <c r="Q40"/>
  <c r="Q60"/>
  <c r="Q18"/>
  <c r="Q59"/>
  <c r="Q61"/>
  <c r="L27"/>
  <c r="P27" l="1"/>
</calcChain>
</file>

<file path=xl/sharedStrings.xml><?xml version="1.0" encoding="utf-8"?>
<sst xmlns="http://schemas.openxmlformats.org/spreadsheetml/2006/main" count="96" uniqueCount="49">
  <si>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</si>
  <si>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</si>
  <si>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</si>
  <si>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</si>
  <si>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</si>
  <si>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</si>
  <si>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</si>
  <si>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</si>
  <si>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</si>
  <si>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</si>
  <si>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</si>
  <si>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</si>
  <si>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room ocupancy</t>
  </si>
  <si>
    <t>rooms sold</t>
  </si>
  <si>
    <t>average roomrate</t>
  </si>
  <si>
    <t>RevPAR</t>
  </si>
  <si>
    <t>REVENUE</t>
  </si>
  <si>
    <t>ROOMS</t>
  </si>
  <si>
    <t>F&amp;B</t>
  </si>
  <si>
    <t>OTHER</t>
  </si>
  <si>
    <t>EXPENSES</t>
  </si>
  <si>
    <t>ADMINISTRATION</t>
  </si>
  <si>
    <t>SALES</t>
  </si>
  <si>
    <t>MAINTENANCE</t>
  </si>
  <si>
    <t>TOTAL EXPENSES</t>
  </si>
  <si>
    <t>GOP</t>
  </si>
  <si>
    <t>EBITDA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</si>
  <si>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</si>
  <si>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</si>
  <si>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</si>
  <si>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</si>
  <si>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</si>
  <si>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</si>
  <si>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</si>
  <si>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</si>
  <si>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</si>
  <si>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</si>
  <si>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</si>
  <si>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</si>
  <si>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</si>
  <si>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BUDGET</t>
  </si>
  <si>
    <t>ACTUAL</t>
  </si>
  <si>
    <t>RENTAL</t>
  </si>
  <si>
    <t>NON OPERATION REVENUE</t>
  </si>
  <si>
    <t>NON OPERATION COST</t>
  </si>
  <si>
    <t>TOTAL NON OPERATION</t>
  </si>
  <si>
    <t>TOTAL REVENUE GOLDEN WELL</t>
  </si>
  <si>
    <t>Repair fund</t>
  </si>
  <si>
    <t>GOLDEN WELL - 2018</t>
  </si>
</sst>
</file>

<file path=xl/styles.xml><?xml version="1.0" encoding="utf-8"?>
<styleSheet xmlns="http://schemas.openxmlformats.org/spreadsheetml/2006/main">
  <numFmts count="6">
    <numFmt numFmtId="43" formatCode="_-* #,##0.00\ _K_č_-;\-* #,##0.00\ _K_č_-;_-* &quot;-&quot;??\ _K_č_-;_-@_-"/>
    <numFmt numFmtId="164" formatCode="_-* #,##0\ _K_č_-;\-* #,##0\ _K_č_-;_-* &quot;-&quot;??\ _K_č_-;_-@_-"/>
    <numFmt numFmtId="165" formatCode="#,##0;[Red]\(#,##0\)"/>
    <numFmt numFmtId="166" formatCode="#,##0_ ;[Red]\-#,##0\ "/>
    <numFmt numFmtId="167" formatCode="0.00%;[Red]\(0.00%\)"/>
    <numFmt numFmtId="168" formatCode="mmm"/>
  </numFmts>
  <fonts count="12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6"/>
      <name val="Arial"/>
      <family val="2"/>
    </font>
    <font>
      <sz val="12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24"/>
      <name val="Arial"/>
      <family val="2"/>
      <charset val="238"/>
    </font>
    <font>
      <b/>
      <sz val="1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166" fontId="9" fillId="0" borderId="1" xfId="0" applyNumberFormat="1" applyFont="1" applyFill="1" applyBorder="1" applyProtection="1"/>
    <xf numFmtId="166" fontId="8" fillId="2" borderId="0" xfId="2" applyNumberFormat="1" applyFont="1" applyFill="1" applyBorder="1" applyProtection="1"/>
    <xf numFmtId="166" fontId="8" fillId="0" borderId="0" xfId="2" applyNumberFormat="1" applyFont="1" applyFill="1" applyBorder="1" applyProtection="1"/>
    <xf numFmtId="166" fontId="8" fillId="2" borderId="2" xfId="2" applyNumberFormat="1" applyFont="1" applyFill="1" applyBorder="1" applyProtection="1"/>
    <xf numFmtId="166" fontId="8" fillId="2" borderId="3" xfId="2" applyNumberFormat="1" applyFont="1" applyFill="1" applyBorder="1" applyProtection="1"/>
    <xf numFmtId="166" fontId="8" fillId="2" borderId="4" xfId="2" applyNumberFormat="1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 indent="1"/>
    </xf>
    <xf numFmtId="0" fontId="4" fillId="0" borderId="0" xfId="0" applyFont="1" applyFill="1" applyAlignment="1" applyProtection="1">
      <alignment horizontal="center"/>
    </xf>
    <xf numFmtId="168" fontId="5" fillId="0" borderId="5" xfId="1" applyNumberFormat="1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/>
    </xf>
    <xf numFmtId="164" fontId="5" fillId="0" borderId="7" xfId="1" applyNumberFormat="1" applyFont="1" applyFill="1" applyBorder="1" applyAlignment="1" applyProtection="1">
      <alignment horizontal="center"/>
    </xf>
    <xf numFmtId="3" fontId="6" fillId="0" borderId="0" xfId="0" applyNumberFormat="1" applyFont="1" applyFill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8" fillId="0" borderId="8" xfId="0" applyFont="1" applyFill="1" applyBorder="1" applyAlignment="1" applyProtection="1">
      <alignment horizontal="left" indent="1"/>
    </xf>
    <xf numFmtId="0" fontId="8" fillId="0" borderId="9" xfId="0" applyFont="1" applyFill="1" applyBorder="1" applyProtection="1"/>
    <xf numFmtId="0" fontId="8" fillId="0" borderId="0" xfId="0" applyFont="1" applyFill="1" applyProtection="1"/>
    <xf numFmtId="0" fontId="8" fillId="2" borderId="10" xfId="0" applyFont="1" applyFill="1" applyBorder="1" applyProtection="1"/>
    <xf numFmtId="0" fontId="8" fillId="0" borderId="10" xfId="0" applyFont="1" applyFill="1" applyBorder="1" applyProtection="1"/>
    <xf numFmtId="0" fontId="7" fillId="0" borderId="11" xfId="0" applyFont="1" applyFill="1" applyBorder="1" applyAlignment="1" applyProtection="1">
      <alignment horizontal="left" indent="1"/>
    </xf>
    <xf numFmtId="0" fontId="7" fillId="2" borderId="12" xfId="0" applyFont="1" applyFill="1" applyBorder="1" applyProtection="1"/>
    <xf numFmtId="0" fontId="8" fillId="0" borderId="5" xfId="0" applyFont="1" applyFill="1" applyBorder="1" applyAlignment="1" applyProtection="1">
      <alignment horizontal="left" indent="1"/>
    </xf>
    <xf numFmtId="0" fontId="7" fillId="0" borderId="9" xfId="0" applyFont="1" applyFill="1" applyBorder="1" applyProtection="1"/>
    <xf numFmtId="166" fontId="8" fillId="0" borderId="6" xfId="1" applyNumberFormat="1" applyFont="1" applyFill="1" applyBorder="1" applyProtection="1"/>
    <xf numFmtId="0" fontId="8" fillId="3" borderId="10" xfId="0" applyFont="1" applyFill="1" applyBorder="1" applyProtection="1"/>
    <xf numFmtId="166" fontId="8" fillId="3" borderId="0" xfId="0" applyNumberFormat="1" applyFont="1" applyFill="1" applyBorder="1" applyProtection="1"/>
    <xf numFmtId="166" fontId="8" fillId="3" borderId="13" xfId="0" applyNumberFormat="1" applyFont="1" applyFill="1" applyBorder="1" applyProtection="1"/>
    <xf numFmtId="0" fontId="8" fillId="0" borderId="12" xfId="0" applyFont="1" applyFill="1" applyBorder="1" applyProtection="1"/>
    <xf numFmtId="166" fontId="8" fillId="0" borderId="3" xfId="1" applyNumberFormat="1" applyFont="1" applyFill="1" applyBorder="1" applyProtection="1"/>
    <xf numFmtId="0" fontId="9" fillId="0" borderId="14" xfId="0" applyFont="1" applyFill="1" applyBorder="1" applyAlignment="1" applyProtection="1">
      <alignment horizontal="left" indent="1"/>
    </xf>
    <xf numFmtId="0" fontId="9" fillId="0" borderId="1" xfId="0" applyFont="1" applyFill="1" applyBorder="1" applyProtection="1"/>
    <xf numFmtId="166" fontId="8" fillId="0" borderId="6" xfId="0" applyNumberFormat="1" applyFont="1" applyFill="1" applyBorder="1" applyProtection="1"/>
    <xf numFmtId="10" fontId="8" fillId="0" borderId="0" xfId="2" applyNumberFormat="1" applyFont="1" applyFill="1" applyProtection="1"/>
    <xf numFmtId="166" fontId="8" fillId="0" borderId="0" xfId="0" applyNumberFormat="1" applyFont="1" applyFill="1" applyBorder="1" applyProtection="1"/>
    <xf numFmtId="165" fontId="9" fillId="0" borderId="5" xfId="0" applyNumberFormat="1" applyFont="1" applyFill="1" applyBorder="1" applyAlignment="1" applyProtection="1">
      <alignment horizontal="left" indent="1"/>
    </xf>
    <xf numFmtId="165" fontId="9" fillId="0" borderId="6" xfId="0" applyNumberFormat="1" applyFont="1" applyFill="1" applyBorder="1" applyProtection="1"/>
    <xf numFmtId="166" fontId="9" fillId="0" borderId="6" xfId="0" applyNumberFormat="1" applyFont="1" applyFill="1" applyBorder="1" applyProtection="1"/>
    <xf numFmtId="165" fontId="8" fillId="0" borderId="0" xfId="0" applyNumberFormat="1" applyFont="1" applyFill="1" applyProtection="1"/>
    <xf numFmtId="0" fontId="9" fillId="0" borderId="11" xfId="0" applyFont="1" applyFill="1" applyBorder="1" applyAlignment="1" applyProtection="1">
      <alignment horizontal="left" indent="1"/>
    </xf>
    <xf numFmtId="10" fontId="8" fillId="0" borderId="0" xfId="0" applyNumberFormat="1" applyFont="1" applyFill="1" applyProtection="1"/>
    <xf numFmtId="165" fontId="9" fillId="0" borderId="11" xfId="0" applyNumberFormat="1" applyFont="1" applyFill="1" applyBorder="1" applyAlignment="1" applyProtection="1">
      <alignment horizontal="left" indent="1"/>
    </xf>
    <xf numFmtId="165" fontId="9" fillId="0" borderId="3" xfId="0" applyNumberFormat="1" applyFont="1" applyFill="1" applyBorder="1" applyProtection="1"/>
    <xf numFmtId="166" fontId="9" fillId="0" borderId="3" xfId="0" applyNumberFormat="1" applyFont="1" applyFill="1" applyBorder="1" applyProtection="1"/>
    <xf numFmtId="3" fontId="1" fillId="0" borderId="0" xfId="0" applyNumberFormat="1" applyFont="1" applyFill="1" applyProtection="1"/>
    <xf numFmtId="166" fontId="8" fillId="0" borderId="7" xfId="1" applyNumberFormat="1" applyFont="1" applyFill="1" applyBorder="1" applyProtection="1"/>
    <xf numFmtId="166" fontId="8" fillId="0" borderId="4" xfId="1" applyNumberFormat="1" applyFont="1" applyFill="1" applyBorder="1" applyProtection="1"/>
    <xf numFmtId="166" fontId="9" fillId="0" borderId="3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 indent="1"/>
    </xf>
    <xf numFmtId="165" fontId="7" fillId="0" borderId="11" xfId="0" applyNumberFormat="1" applyFont="1" applyFill="1" applyBorder="1" applyAlignment="1" applyProtection="1">
      <alignment horizontal="left" indent="1"/>
    </xf>
    <xf numFmtId="166" fontId="9" fillId="0" borderId="7" xfId="0" applyNumberFormat="1" applyFont="1" applyFill="1" applyBorder="1" applyProtection="1"/>
    <xf numFmtId="0" fontId="9" fillId="0" borderId="9" xfId="0" applyFont="1" applyFill="1" applyBorder="1" applyProtection="1"/>
    <xf numFmtId="165" fontId="9" fillId="0" borderId="12" xfId="0" applyNumberFormat="1" applyFont="1" applyFill="1" applyBorder="1" applyProtection="1"/>
    <xf numFmtId="0" fontId="9" fillId="3" borderId="3" xfId="0" applyFont="1" applyFill="1" applyBorder="1" applyProtection="1"/>
    <xf numFmtId="167" fontId="9" fillId="3" borderId="3" xfId="2" applyNumberFormat="1" applyFont="1" applyFill="1" applyBorder="1" applyProtection="1"/>
    <xf numFmtId="0" fontId="7" fillId="3" borderId="8" xfId="0" applyFont="1" applyFill="1" applyBorder="1" applyAlignment="1" applyProtection="1">
      <alignment horizontal="left" indent="1"/>
    </xf>
    <xf numFmtId="0" fontId="9" fillId="3" borderId="10" xfId="0" applyFont="1" applyFill="1" applyBorder="1" applyProtection="1"/>
    <xf numFmtId="166" fontId="9" fillId="3" borderId="0" xfId="0" applyNumberFormat="1" applyFont="1" applyFill="1" applyBorder="1" applyProtection="1"/>
    <xf numFmtId="166" fontId="9" fillId="3" borderId="13" xfId="0" applyNumberFormat="1" applyFont="1" applyFill="1" applyBorder="1" applyProtection="1"/>
    <xf numFmtId="164" fontId="7" fillId="0" borderId="8" xfId="1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164" fontId="7" fillId="0" borderId="13" xfId="1" applyNumberFormat="1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left" indent="1"/>
    </xf>
    <xf numFmtId="0" fontId="8" fillId="0" borderId="16" xfId="0" applyFont="1" applyFill="1" applyBorder="1" applyProtection="1"/>
    <xf numFmtId="10" fontId="8" fillId="0" borderId="17" xfId="2" applyNumberFormat="1" applyFont="1" applyFill="1" applyBorder="1" applyProtection="1"/>
    <xf numFmtId="10" fontId="9" fillId="4" borderId="18" xfId="0" applyNumberFormat="1" applyFont="1" applyFill="1" applyBorder="1" applyProtection="1"/>
    <xf numFmtId="166" fontId="9" fillId="4" borderId="19" xfId="1" applyNumberFormat="1" applyFont="1" applyFill="1" applyBorder="1" applyProtection="1"/>
    <xf numFmtId="166" fontId="8" fillId="4" borderId="20" xfId="1" applyNumberFormat="1" applyFont="1" applyFill="1" applyBorder="1" applyProtection="1"/>
    <xf numFmtId="166" fontId="8" fillId="4" borderId="21" xfId="0" applyNumberFormat="1" applyFont="1" applyFill="1" applyBorder="1" applyProtection="1"/>
    <xf numFmtId="166" fontId="8" fillId="4" borderId="22" xfId="0" applyNumberFormat="1" applyFont="1" applyFill="1" applyBorder="1" applyProtection="1"/>
    <xf numFmtId="166" fontId="9" fillId="4" borderId="23" xfId="0" applyNumberFormat="1" applyFont="1" applyFill="1" applyBorder="1" applyProtection="1"/>
    <xf numFmtId="166" fontId="8" fillId="4" borderId="24" xfId="0" applyNumberFormat="1" applyFont="1" applyFill="1" applyBorder="1" applyProtection="1"/>
    <xf numFmtId="166" fontId="8" fillId="4" borderId="19" xfId="0" applyNumberFormat="1" applyFont="1" applyFill="1" applyBorder="1" applyProtection="1"/>
    <xf numFmtId="166" fontId="9" fillId="4" borderId="24" xfId="0" applyNumberFormat="1" applyFont="1" applyFill="1" applyBorder="1" applyProtection="1"/>
    <xf numFmtId="167" fontId="9" fillId="4" borderId="25" xfId="2" applyNumberFormat="1" applyFont="1" applyFill="1" applyBorder="1" applyProtection="1"/>
    <xf numFmtId="166" fontId="9" fillId="4" borderId="20" xfId="0" applyNumberFormat="1" applyFont="1" applyFill="1" applyBorder="1" applyProtection="1"/>
    <xf numFmtId="166" fontId="9" fillId="4" borderId="21" xfId="0" applyNumberFormat="1" applyFont="1" applyFill="1" applyBorder="1" applyProtection="1"/>
    <xf numFmtId="166" fontId="9" fillId="4" borderId="25" xfId="0" applyNumberFormat="1" applyFont="1" applyFill="1" applyBorder="1" applyProtection="1"/>
    <xf numFmtId="165" fontId="9" fillId="0" borderId="26" xfId="0" applyNumberFormat="1" applyFont="1" applyFill="1" applyBorder="1" applyAlignment="1" applyProtection="1">
      <alignment horizontal="left" indent="1"/>
    </xf>
    <xf numFmtId="165" fontId="9" fillId="0" borderId="27" xfId="0" applyNumberFormat="1" applyFont="1" applyFill="1" applyBorder="1" applyProtection="1"/>
    <xf numFmtId="166" fontId="9" fillId="0" borderId="27" xfId="0" applyNumberFormat="1" applyFont="1" applyFill="1" applyBorder="1" applyProtection="1"/>
    <xf numFmtId="166" fontId="9" fillId="4" borderId="28" xfId="0" applyNumberFormat="1" applyFont="1" applyFill="1" applyBorder="1" applyProtection="1"/>
    <xf numFmtId="166" fontId="9" fillId="4" borderId="19" xfId="0" applyNumberFormat="1" applyFont="1" applyFill="1" applyBorder="1" applyProtection="1"/>
    <xf numFmtId="10" fontId="8" fillId="0" borderId="29" xfId="2" applyNumberFormat="1" applyFont="1" applyFill="1" applyBorder="1" applyProtection="1"/>
    <xf numFmtId="166" fontId="8" fillId="4" borderId="24" xfId="1" applyNumberFormat="1" applyFont="1" applyFill="1" applyBorder="1" applyProtection="1"/>
    <xf numFmtId="166" fontId="8" fillId="4" borderId="25" xfId="0" applyNumberFormat="1" applyFont="1" applyFill="1" applyBorder="1" applyProtection="1"/>
    <xf numFmtId="0" fontId="8" fillId="0" borderId="17" xfId="0" applyFont="1" applyFill="1" applyBorder="1" applyProtection="1"/>
    <xf numFmtId="0" fontId="8" fillId="2" borderId="0" xfId="0" applyFont="1" applyFill="1" applyBorder="1" applyProtection="1"/>
    <xf numFmtId="0" fontId="8" fillId="0" borderId="0" xfId="0" applyFont="1" applyFill="1" applyBorder="1" applyProtection="1"/>
    <xf numFmtId="0" fontId="7" fillId="2" borderId="3" xfId="0" applyFont="1" applyFill="1" applyBorder="1" applyProtection="1"/>
    <xf numFmtId="166" fontId="8" fillId="0" borderId="0" xfId="1" applyNumberFormat="1" applyFont="1" applyFill="1" applyBorder="1" applyProtection="1"/>
    <xf numFmtId="166" fontId="8" fillId="2" borderId="32" xfId="2" applyNumberFormat="1" applyFont="1" applyFill="1" applyBorder="1" applyProtection="1"/>
    <xf numFmtId="166" fontId="8" fillId="0" borderId="32" xfId="2" applyNumberFormat="1" applyFont="1" applyFill="1" applyBorder="1" applyProtection="1"/>
    <xf numFmtId="9" fontId="9" fillId="4" borderId="33" xfId="0" applyNumberFormat="1" applyFont="1" applyFill="1" applyBorder="1" applyProtection="1"/>
    <xf numFmtId="166" fontId="9" fillId="4" borderId="34" xfId="1" applyNumberFormat="1" applyFont="1" applyFill="1" applyBorder="1" applyProtection="1"/>
    <xf numFmtId="166" fontId="9" fillId="4" borderId="35" xfId="1" applyNumberFormat="1" applyFont="1" applyFill="1" applyBorder="1" applyProtection="1"/>
    <xf numFmtId="9" fontId="8" fillId="0" borderId="31" xfId="2" applyNumberFormat="1" applyFont="1" applyFill="1" applyBorder="1" applyProtection="1"/>
    <xf numFmtId="9" fontId="8" fillId="0" borderId="30" xfId="2" applyNumberFormat="1" applyFont="1" applyFill="1" applyBorder="1" applyProtection="1"/>
    <xf numFmtId="9" fontId="8" fillId="0" borderId="36" xfId="2" applyNumberFormat="1" applyFont="1" applyFill="1" applyBorder="1" applyProtection="1"/>
    <xf numFmtId="0" fontId="3" fillId="0" borderId="0" xfId="0" applyFont="1" applyFill="1" applyAlignment="1" applyProtection="1">
      <alignment horizontal="center"/>
      <protection locked="0"/>
    </xf>
    <xf numFmtId="0" fontId="5" fillId="4" borderId="33" xfId="0" applyFont="1" applyFill="1" applyBorder="1" applyAlignment="1" applyProtection="1">
      <alignment horizontal="center" vertical="center"/>
    </xf>
    <xf numFmtId="0" fontId="0" fillId="4" borderId="34" xfId="0" applyFill="1" applyBorder="1" applyAlignment="1" applyProtection="1">
      <alignment horizontal="center" vertical="center"/>
    </xf>
    <xf numFmtId="0" fontId="10" fillId="5" borderId="33" xfId="0" applyFont="1" applyFill="1" applyBorder="1" applyAlignment="1" applyProtection="1">
      <alignment horizontal="center" vertical="center" textRotation="90"/>
    </xf>
    <xf numFmtId="0" fontId="10" fillId="5" borderId="34" xfId="0" applyFont="1" applyFill="1" applyBorder="1" applyAlignment="1" applyProtection="1">
      <alignment horizontal="center" vertical="center" textRotation="90"/>
    </xf>
    <xf numFmtId="0" fontId="10" fillId="5" borderId="35" xfId="0" applyFont="1" applyFill="1" applyBorder="1" applyAlignment="1" applyProtection="1">
      <alignment horizontal="center" vertical="center" textRotation="90"/>
    </xf>
    <xf numFmtId="0" fontId="10" fillId="6" borderId="33" xfId="0" applyFont="1" applyFill="1" applyBorder="1" applyAlignment="1" applyProtection="1">
      <alignment horizontal="center" vertical="center" textRotation="90"/>
    </xf>
    <xf numFmtId="0" fontId="10" fillId="6" borderId="34" xfId="0" applyFont="1" applyFill="1" applyBorder="1" applyAlignment="1" applyProtection="1">
      <alignment horizontal="center" vertical="center" textRotation="90"/>
    </xf>
    <xf numFmtId="0" fontId="10" fillId="6" borderId="35" xfId="0" applyFont="1" applyFill="1" applyBorder="1" applyAlignment="1" applyProtection="1">
      <alignment horizontal="center" vertical="center" textRotation="90"/>
    </xf>
    <xf numFmtId="0" fontId="11" fillId="7" borderId="0" xfId="0" applyFont="1" applyFill="1" applyAlignment="1" applyProtection="1">
      <alignment horizontal="center" vertical="center"/>
    </xf>
    <xf numFmtId="0" fontId="11" fillId="0" borderId="0" xfId="0" applyFont="1" applyAlignment="1" applyProtection="1"/>
    <xf numFmtId="0" fontId="11" fillId="0" borderId="13" xfId="0" applyFont="1" applyBorder="1" applyAlignment="1" applyProtection="1"/>
    <xf numFmtId="0" fontId="11" fillId="0" borderId="0" xfId="0" applyFont="1" applyBorder="1" applyAlignment="1" applyProtection="1"/>
    <xf numFmtId="0" fontId="10" fillId="8" borderId="33" xfId="0" applyFont="1" applyFill="1" applyBorder="1" applyAlignment="1" applyProtection="1">
      <alignment horizontal="center" vertical="center" textRotation="90"/>
    </xf>
    <xf numFmtId="0" fontId="10" fillId="8" borderId="34" xfId="0" applyFont="1" applyFill="1" applyBorder="1" applyAlignment="1" applyProtection="1">
      <alignment horizontal="center" vertical="center" textRotation="90"/>
    </xf>
    <xf numFmtId="0" fontId="10" fillId="8" borderId="35" xfId="0" applyFont="1" applyFill="1" applyBorder="1" applyAlignment="1" applyProtection="1">
      <alignment horizontal="center" vertical="center" textRotation="90"/>
    </xf>
  </cellXfs>
  <cellStyles count="3">
    <cellStyle name="čárky" xfId="1" builtinId="3"/>
    <cellStyle name="normální" xfId="0" builtinId="0"/>
    <cellStyle name="pro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GW%20Room%20Division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_F&amp;B%20Department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_Administration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5_Sales%20&amp;%20Marketing%20S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4_Maintenance_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DGET"/>
      <sheetName val="02_GW Room Division_2018"/>
    </sheetNames>
    <sheetDataSet>
      <sheetData sheetId="0">
        <row r="7">
          <cell r="D7">
            <v>0.219</v>
          </cell>
          <cell r="E7">
            <v>0.43230000000000002</v>
          </cell>
          <cell r="F7">
            <v>0.54330000000000001</v>
          </cell>
          <cell r="G7">
            <v>0.69820000000000004</v>
          </cell>
          <cell r="H7">
            <v>0.67569999999999997</v>
          </cell>
          <cell r="I7">
            <v>0.73680000000000001</v>
          </cell>
          <cell r="J7">
            <v>0.71309999999999996</v>
          </cell>
          <cell r="K7">
            <v>0.73009999999999997</v>
          </cell>
          <cell r="L7">
            <v>0.8246</v>
          </cell>
          <cell r="M7">
            <v>0.68759999999999999</v>
          </cell>
          <cell r="N7">
            <v>0.50880000000000003</v>
          </cell>
          <cell r="O7">
            <v>0.6452</v>
          </cell>
          <cell r="P7">
            <v>0.61860383561643828</v>
          </cell>
        </row>
        <row r="8">
          <cell r="D8">
            <v>128.99100000000001</v>
          </cell>
          <cell r="E8">
            <v>229.9836</v>
          </cell>
          <cell r="F8">
            <v>320.00369999999998</v>
          </cell>
          <cell r="G8">
            <v>397.97400000000005</v>
          </cell>
          <cell r="H8">
            <v>397.9873</v>
          </cell>
          <cell r="I8">
            <v>419.976</v>
          </cell>
          <cell r="J8">
            <v>420.01589999999999</v>
          </cell>
          <cell r="K8">
            <v>430.02889999999996</v>
          </cell>
          <cell r="L8">
            <v>470.02199999999999</v>
          </cell>
          <cell r="M8">
            <v>404.99639999999999</v>
          </cell>
          <cell r="N8">
            <v>290.01600000000002</v>
          </cell>
          <cell r="O8">
            <v>380.02280000000002</v>
          </cell>
          <cell r="P8">
            <v>4290.0175999999992</v>
          </cell>
        </row>
        <row r="10">
          <cell r="D10">
            <v>5830</v>
          </cell>
          <cell r="E10">
            <v>5220</v>
          </cell>
          <cell r="F10">
            <v>5830</v>
          </cell>
          <cell r="G10">
            <v>6650</v>
          </cell>
          <cell r="H10">
            <v>7795</v>
          </cell>
          <cell r="I10">
            <v>6990</v>
          </cell>
          <cell r="J10">
            <v>6480</v>
          </cell>
          <cell r="K10">
            <v>6390</v>
          </cell>
          <cell r="L10">
            <v>7650</v>
          </cell>
          <cell r="M10">
            <v>6900</v>
          </cell>
          <cell r="N10">
            <v>5200</v>
          </cell>
          <cell r="O10">
            <v>6715</v>
          </cell>
          <cell r="P10">
            <v>6470.833333333333</v>
          </cell>
        </row>
        <row r="11">
          <cell r="D11">
            <v>1276.77</v>
          </cell>
          <cell r="E11">
            <v>2256.6059999999998</v>
          </cell>
          <cell r="F11">
            <v>3167.4389999999999</v>
          </cell>
          <cell r="G11">
            <v>4643.03</v>
          </cell>
          <cell r="H11">
            <v>5267.0815000000002</v>
          </cell>
          <cell r="I11">
            <v>5150.232</v>
          </cell>
          <cell r="J11">
            <v>4620.8879999999999</v>
          </cell>
          <cell r="K11">
            <v>4665.338999999999</v>
          </cell>
          <cell r="L11">
            <v>6308.19</v>
          </cell>
          <cell r="M11">
            <v>4744.4400000000005</v>
          </cell>
          <cell r="N11">
            <v>2645.76</v>
          </cell>
          <cell r="O11">
            <v>4332.518</v>
          </cell>
          <cell r="P11">
            <v>4089.8577916666668</v>
          </cell>
        </row>
        <row r="12">
          <cell r="D12">
            <v>752017.53</v>
          </cell>
          <cell r="E12">
            <v>1200514.392</v>
          </cell>
          <cell r="F12">
            <v>1865621.571</v>
          </cell>
          <cell r="G12">
            <v>2646527.1</v>
          </cell>
          <cell r="H12">
            <v>3102311.0035000001</v>
          </cell>
          <cell r="I12">
            <v>2935632.24</v>
          </cell>
          <cell r="J12">
            <v>2721703.0320000001</v>
          </cell>
          <cell r="K12">
            <v>2747884.6709999996</v>
          </cell>
          <cell r="L12">
            <v>3595668.3</v>
          </cell>
          <cell r="M12">
            <v>2794475.16</v>
          </cell>
          <cell r="N12">
            <v>1508083.2000000002</v>
          </cell>
          <cell r="O12">
            <v>2551853.102</v>
          </cell>
        </row>
        <row r="22">
          <cell r="D22">
            <v>32550</v>
          </cell>
          <cell r="E22">
            <v>58650</v>
          </cell>
          <cell r="F22">
            <v>77450</v>
          </cell>
          <cell r="G22">
            <v>113650</v>
          </cell>
          <cell r="H22">
            <v>144850</v>
          </cell>
          <cell r="I22">
            <v>136250</v>
          </cell>
          <cell r="J22">
            <v>134650</v>
          </cell>
          <cell r="K22">
            <v>131550</v>
          </cell>
          <cell r="L22">
            <v>150650</v>
          </cell>
          <cell r="M22">
            <v>142350</v>
          </cell>
          <cell r="N22">
            <v>88950</v>
          </cell>
          <cell r="O22">
            <v>111350</v>
          </cell>
        </row>
        <row r="25"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</row>
        <row r="35">
          <cell r="D35">
            <v>736550</v>
          </cell>
          <cell r="E35">
            <v>849850</v>
          </cell>
          <cell r="F35">
            <v>953650</v>
          </cell>
          <cell r="G35">
            <v>1053690</v>
          </cell>
          <cell r="H35">
            <v>1138490</v>
          </cell>
          <cell r="I35">
            <v>1094490</v>
          </cell>
          <cell r="J35">
            <v>1098490</v>
          </cell>
          <cell r="K35">
            <v>1067690</v>
          </cell>
          <cell r="L35">
            <v>1153190</v>
          </cell>
          <cell r="M35">
            <v>1117190</v>
          </cell>
          <cell r="N35">
            <v>956190</v>
          </cell>
          <cell r="O35">
            <v>1034190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UDGET"/>
      <sheetName val="06_F&amp;B Department_2018"/>
    </sheetNames>
    <sheetDataSet>
      <sheetData sheetId="0">
        <row r="12">
          <cell r="D12">
            <v>810000</v>
          </cell>
          <cell r="E12">
            <v>1962000</v>
          </cell>
          <cell r="F12">
            <v>2316000</v>
          </cell>
          <cell r="G12">
            <v>3307000</v>
          </cell>
          <cell r="H12">
            <v>4289000</v>
          </cell>
          <cell r="I12">
            <v>4069000</v>
          </cell>
          <cell r="J12">
            <v>3916000</v>
          </cell>
          <cell r="K12">
            <v>3616000</v>
          </cell>
          <cell r="L12">
            <v>3819000</v>
          </cell>
          <cell r="M12">
            <v>3417000</v>
          </cell>
          <cell r="N12">
            <v>2182000</v>
          </cell>
          <cell r="O12">
            <v>2945000</v>
          </cell>
        </row>
        <row r="46">
          <cell r="D46">
            <v>1359604</v>
          </cell>
          <cell r="E46">
            <v>1751360</v>
          </cell>
          <cell r="F46">
            <v>1883400</v>
          </cell>
          <cell r="G46">
            <v>2288060</v>
          </cell>
          <cell r="H46">
            <v>2619300</v>
          </cell>
          <cell r="I46">
            <v>2548640</v>
          </cell>
          <cell r="J46">
            <v>2491400</v>
          </cell>
          <cell r="K46">
            <v>2397680</v>
          </cell>
          <cell r="L46">
            <v>2467400</v>
          </cell>
          <cell r="M46">
            <v>2330520</v>
          </cell>
          <cell r="N46">
            <v>1837100</v>
          </cell>
          <cell r="O46">
            <v>2100100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UDGET"/>
      <sheetName val="03_Administration_2018"/>
    </sheetNames>
    <sheetDataSet>
      <sheetData sheetId="0">
        <row r="31">
          <cell r="D31">
            <v>103700</v>
          </cell>
          <cell r="E31">
            <v>120700</v>
          </cell>
          <cell r="F31">
            <v>137700</v>
          </cell>
          <cell r="G31">
            <v>167700</v>
          </cell>
          <cell r="H31">
            <v>211700</v>
          </cell>
          <cell r="I31">
            <v>211700</v>
          </cell>
          <cell r="J31">
            <v>199700</v>
          </cell>
          <cell r="K31">
            <v>199700</v>
          </cell>
          <cell r="L31">
            <v>211700</v>
          </cell>
          <cell r="M31">
            <v>209700</v>
          </cell>
          <cell r="N31">
            <v>141700</v>
          </cell>
          <cell r="O31">
            <v>158700</v>
          </cell>
        </row>
        <row r="35">
          <cell r="D35">
            <v>13000</v>
          </cell>
          <cell r="E35">
            <v>13000</v>
          </cell>
          <cell r="F35">
            <v>13000</v>
          </cell>
          <cell r="G35">
            <v>13000</v>
          </cell>
          <cell r="H35">
            <v>13000</v>
          </cell>
          <cell r="I35">
            <v>13000</v>
          </cell>
          <cell r="J35">
            <v>13000</v>
          </cell>
          <cell r="K35">
            <v>13000</v>
          </cell>
          <cell r="L35">
            <v>13000</v>
          </cell>
          <cell r="M35">
            <v>13000</v>
          </cell>
          <cell r="N35">
            <v>13000</v>
          </cell>
          <cell r="O35">
            <v>13000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UDGET"/>
      <sheetName val="05_Sales &amp; Marketing S_2018"/>
    </sheetNames>
    <sheetDataSet>
      <sheetData sheetId="0">
        <row r="23">
          <cell r="D23">
            <v>111500</v>
          </cell>
          <cell r="E23">
            <v>121500</v>
          </cell>
          <cell r="F23">
            <v>111500</v>
          </cell>
          <cell r="G23">
            <v>134500</v>
          </cell>
          <cell r="H23">
            <v>134500</v>
          </cell>
          <cell r="I23">
            <v>134500</v>
          </cell>
          <cell r="J23">
            <v>124500</v>
          </cell>
          <cell r="K23">
            <v>124500</v>
          </cell>
          <cell r="L23">
            <v>134500</v>
          </cell>
          <cell r="M23">
            <v>124500</v>
          </cell>
          <cell r="N23">
            <v>111500</v>
          </cell>
          <cell r="O23">
            <v>111500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udget"/>
      <sheetName val="04_Maintenance_2018"/>
    </sheetNames>
    <sheetDataSet>
      <sheetData sheetId="0">
        <row r="30">
          <cell r="D30">
            <v>329550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0" enableFormatConditionsCalculation="0">
    <tabColor indexed="13"/>
    <pageSetUpPr fitToPage="1"/>
  </sheetPr>
  <dimension ref="A2:Q648"/>
  <sheetViews>
    <sheetView showGridLines="0" tabSelected="1" zoomScale="75" zoomScaleNormal="75" workbookViewId="0">
      <pane ySplit="5" topLeftCell="A6" activePane="bottomLeft" state="frozen"/>
      <selection pane="bottomLeft" activeCell="B2" sqref="B2:P2"/>
    </sheetView>
  </sheetViews>
  <sheetFormatPr defaultRowHeight="12.75"/>
  <cols>
    <col min="1" max="1" width="7.7109375" style="7" customWidth="1"/>
    <col min="2" max="2" width="18.42578125" style="8" customWidth="1"/>
    <col min="3" max="3" width="20.85546875" style="7" customWidth="1"/>
    <col min="4" max="15" width="13.7109375" style="7" customWidth="1"/>
    <col min="16" max="16" width="14.7109375" style="7" customWidth="1"/>
    <col min="17" max="17" width="12.7109375" style="7" customWidth="1"/>
    <col min="18" max="16384" width="9.140625" style="7"/>
  </cols>
  <sheetData>
    <row r="2" spans="1:17" ht="23.25" customHeight="1">
      <c r="B2" s="100" t="s">
        <v>48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7" ht="9.9499999999999993" customHeight="1" thickBot="1">
      <c r="G3" s="9"/>
    </row>
    <row r="4" spans="1:17" s="14" customFormat="1" ht="15" customHeight="1">
      <c r="A4" s="109" t="str">
        <f>B2</f>
        <v>GOLDEN WELL - 2018</v>
      </c>
      <c r="B4" s="110"/>
      <c r="C4" s="111"/>
      <c r="D4" s="10" t="s">
        <v>27</v>
      </c>
      <c r="E4" s="11" t="s">
        <v>28</v>
      </c>
      <c r="F4" s="11" t="s">
        <v>29</v>
      </c>
      <c r="G4" s="11" t="s">
        <v>30</v>
      </c>
      <c r="H4" s="11" t="s">
        <v>31</v>
      </c>
      <c r="I4" s="11" t="s">
        <v>32</v>
      </c>
      <c r="J4" s="11" t="s">
        <v>33</v>
      </c>
      <c r="K4" s="11" t="s">
        <v>34</v>
      </c>
      <c r="L4" s="11" t="s">
        <v>35</v>
      </c>
      <c r="M4" s="11" t="s">
        <v>36</v>
      </c>
      <c r="N4" s="11" t="s">
        <v>37</v>
      </c>
      <c r="O4" s="12" t="s">
        <v>38</v>
      </c>
      <c r="P4" s="101" t="s">
        <v>39</v>
      </c>
      <c r="Q4" s="13"/>
    </row>
    <row r="5" spans="1:17" s="14" customFormat="1" ht="15.75" customHeight="1" thickBot="1">
      <c r="A5" s="112"/>
      <c r="B5" s="112"/>
      <c r="C5" s="111"/>
      <c r="D5" s="60" t="s">
        <v>0</v>
      </c>
      <c r="E5" s="61" t="s">
        <v>1</v>
      </c>
      <c r="F5" s="61" t="s">
        <v>2</v>
      </c>
      <c r="G5" s="61" t="s">
        <v>3</v>
      </c>
      <c r="H5" s="61" t="s">
        <v>4</v>
      </c>
      <c r="I5" s="61" t="s">
        <v>5</v>
      </c>
      <c r="J5" s="61" t="s">
        <v>6</v>
      </c>
      <c r="K5" s="61" t="s">
        <v>7</v>
      </c>
      <c r="L5" s="61" t="s">
        <v>8</v>
      </c>
      <c r="M5" s="61" t="s">
        <v>9</v>
      </c>
      <c r="N5" s="61" t="s">
        <v>10</v>
      </c>
      <c r="O5" s="62" t="s">
        <v>11</v>
      </c>
      <c r="P5" s="102"/>
      <c r="Q5" s="15"/>
    </row>
    <row r="6" spans="1:17" s="18" customFormat="1" ht="15.75" thickTop="1">
      <c r="A6" s="113" t="s">
        <v>40</v>
      </c>
      <c r="B6" s="63"/>
      <c r="C6" s="87" t="s">
        <v>12</v>
      </c>
      <c r="D6" s="98">
        <f>[1]BUDGET!D$7</f>
        <v>0.219</v>
      </c>
      <c r="E6" s="97">
        <f>[1]BUDGET!E$7</f>
        <v>0.43230000000000002</v>
      </c>
      <c r="F6" s="97">
        <f>[1]BUDGET!F$7</f>
        <v>0.54330000000000001</v>
      </c>
      <c r="G6" s="97">
        <f>[1]BUDGET!G$7</f>
        <v>0.69820000000000004</v>
      </c>
      <c r="H6" s="97">
        <f>[1]BUDGET!H$7</f>
        <v>0.67569999999999997</v>
      </c>
      <c r="I6" s="97">
        <f>[1]BUDGET!I$7</f>
        <v>0.73680000000000001</v>
      </c>
      <c r="J6" s="97">
        <f>[1]BUDGET!J$7</f>
        <v>0.71309999999999996</v>
      </c>
      <c r="K6" s="97">
        <f>[1]BUDGET!K$7</f>
        <v>0.73009999999999997</v>
      </c>
      <c r="L6" s="97">
        <f>[1]BUDGET!L$7</f>
        <v>0.8246</v>
      </c>
      <c r="M6" s="97">
        <f>[1]BUDGET!M$7</f>
        <v>0.68759999999999999</v>
      </c>
      <c r="N6" s="97">
        <f>[1]BUDGET!N$7</f>
        <v>0.50880000000000003</v>
      </c>
      <c r="O6" s="99">
        <f>[1]BUDGET!O$7</f>
        <v>0.6452</v>
      </c>
      <c r="P6" s="94">
        <f>[1]BUDGET!$P$7</f>
        <v>0.61860383561643828</v>
      </c>
    </row>
    <row r="7" spans="1:17" s="18" customFormat="1" ht="15">
      <c r="A7" s="114"/>
      <c r="B7" s="16"/>
      <c r="C7" s="88" t="s">
        <v>13</v>
      </c>
      <c r="D7" s="92">
        <f>[1]BUDGET!D$8</f>
        <v>128.99100000000001</v>
      </c>
      <c r="E7" s="2">
        <f>[1]BUDGET!E$8</f>
        <v>229.9836</v>
      </c>
      <c r="F7" s="2">
        <f>[1]BUDGET!F$8</f>
        <v>320.00369999999998</v>
      </c>
      <c r="G7" s="2">
        <f>[1]BUDGET!G$8</f>
        <v>397.97400000000005</v>
      </c>
      <c r="H7" s="2">
        <f>[1]BUDGET!H$8</f>
        <v>397.9873</v>
      </c>
      <c r="I7" s="2">
        <f>[1]BUDGET!I$8</f>
        <v>419.976</v>
      </c>
      <c r="J7" s="2">
        <f>[1]BUDGET!J$8</f>
        <v>420.01589999999999</v>
      </c>
      <c r="K7" s="2">
        <f>[1]BUDGET!K$8</f>
        <v>430.02889999999996</v>
      </c>
      <c r="L7" s="2">
        <f>[1]BUDGET!L$8</f>
        <v>470.02199999999999</v>
      </c>
      <c r="M7" s="2">
        <f>[1]BUDGET!M$8</f>
        <v>404.99639999999999</v>
      </c>
      <c r="N7" s="2">
        <f>[1]BUDGET!N$8</f>
        <v>290.01600000000002</v>
      </c>
      <c r="O7" s="2">
        <f>[1]BUDGET!O$8</f>
        <v>380.02280000000002</v>
      </c>
      <c r="P7" s="95">
        <f>[1]BUDGET!$P$8</f>
        <v>4290.0175999999992</v>
      </c>
    </row>
    <row r="8" spans="1:17" s="18" customFormat="1" ht="15">
      <c r="A8" s="114"/>
      <c r="B8" s="16"/>
      <c r="C8" s="89" t="s">
        <v>14</v>
      </c>
      <c r="D8" s="93">
        <f>[1]BUDGET!D$10</f>
        <v>5830</v>
      </c>
      <c r="E8" s="3">
        <f>[1]BUDGET!E$10</f>
        <v>5220</v>
      </c>
      <c r="F8" s="3">
        <f>[1]BUDGET!F$10</f>
        <v>5830</v>
      </c>
      <c r="G8" s="3">
        <f>[1]BUDGET!G$10</f>
        <v>6650</v>
      </c>
      <c r="H8" s="3">
        <f>[1]BUDGET!H$10</f>
        <v>7795</v>
      </c>
      <c r="I8" s="3">
        <f>[1]BUDGET!I$10</f>
        <v>6990</v>
      </c>
      <c r="J8" s="3">
        <f>[1]BUDGET!J$10</f>
        <v>6480</v>
      </c>
      <c r="K8" s="3">
        <f>[1]BUDGET!K$10</f>
        <v>6390</v>
      </c>
      <c r="L8" s="3">
        <f>[1]BUDGET!L$10</f>
        <v>7650</v>
      </c>
      <c r="M8" s="3">
        <f>[1]BUDGET!M$10</f>
        <v>6900</v>
      </c>
      <c r="N8" s="3">
        <f>[1]BUDGET!N$10</f>
        <v>5200</v>
      </c>
      <c r="O8" s="3">
        <f>[1]BUDGET!O$10</f>
        <v>6715</v>
      </c>
      <c r="P8" s="95">
        <f>[1]BUDGET!$P$10</f>
        <v>6470.833333333333</v>
      </c>
    </row>
    <row r="9" spans="1:17" s="18" customFormat="1" ht="15.75" thickBot="1">
      <c r="A9" s="114"/>
      <c r="B9" s="21"/>
      <c r="C9" s="90" t="s">
        <v>15</v>
      </c>
      <c r="D9" s="4">
        <f>[1]BUDGET!D$11</f>
        <v>1276.77</v>
      </c>
      <c r="E9" s="5">
        <f>[1]BUDGET!E$11</f>
        <v>2256.6059999999998</v>
      </c>
      <c r="F9" s="5">
        <f>[1]BUDGET!F$11</f>
        <v>3167.4389999999999</v>
      </c>
      <c r="G9" s="5">
        <f>[1]BUDGET!G$11</f>
        <v>4643.03</v>
      </c>
      <c r="H9" s="5">
        <f>[1]BUDGET!H$11</f>
        <v>5267.0815000000002</v>
      </c>
      <c r="I9" s="5">
        <f>[1]BUDGET!I$11</f>
        <v>5150.232</v>
      </c>
      <c r="J9" s="5">
        <f>[1]BUDGET!J$11</f>
        <v>4620.8879999999999</v>
      </c>
      <c r="K9" s="5">
        <f>[1]BUDGET!K$11</f>
        <v>4665.338999999999</v>
      </c>
      <c r="L9" s="5">
        <f>[1]BUDGET!L$11</f>
        <v>6308.19</v>
      </c>
      <c r="M9" s="5">
        <f>[1]BUDGET!M$11</f>
        <v>4744.4400000000005</v>
      </c>
      <c r="N9" s="5">
        <f>[1]BUDGET!N$11</f>
        <v>2645.76</v>
      </c>
      <c r="O9" s="5">
        <f>[1]BUDGET!O$11</f>
        <v>4332.518</v>
      </c>
      <c r="P9" s="96">
        <f>[1]BUDGET!$P$11</f>
        <v>4089.8577916666668</v>
      </c>
    </row>
    <row r="10" spans="1:17" s="18" customFormat="1" ht="14.25">
      <c r="A10" s="114"/>
      <c r="B10" s="23" t="s">
        <v>16</v>
      </c>
      <c r="C10" s="24" t="s">
        <v>17</v>
      </c>
      <c r="D10" s="91">
        <f>[1]BUDGET!D$12</f>
        <v>752017.53</v>
      </c>
      <c r="E10" s="91">
        <f>[1]BUDGET!E$12</f>
        <v>1200514.392</v>
      </c>
      <c r="F10" s="91">
        <f>[1]BUDGET!F$12</f>
        <v>1865621.571</v>
      </c>
      <c r="G10" s="91">
        <f>[1]BUDGET!G$12</f>
        <v>2646527.1</v>
      </c>
      <c r="H10" s="91">
        <f>[1]BUDGET!H$12</f>
        <v>3102311.0035000001</v>
      </c>
      <c r="I10" s="91">
        <f>[1]BUDGET!I$12</f>
        <v>2935632.24</v>
      </c>
      <c r="J10" s="91">
        <f>[1]BUDGET!J$12</f>
        <v>2721703.0320000001</v>
      </c>
      <c r="K10" s="91">
        <f>[1]BUDGET!K$12</f>
        <v>2747884.6709999996</v>
      </c>
      <c r="L10" s="91">
        <f>[1]BUDGET!L$12</f>
        <v>3595668.3</v>
      </c>
      <c r="M10" s="91">
        <f>[1]BUDGET!M$12</f>
        <v>2794475.16</v>
      </c>
      <c r="N10" s="91">
        <f>[1]BUDGET!N$12</f>
        <v>1508083.2000000002</v>
      </c>
      <c r="O10" s="91">
        <f>[1]BUDGET!O$12</f>
        <v>2551853.102</v>
      </c>
      <c r="P10" s="85">
        <f>SUM(D10:O10)</f>
        <v>28422291.3015</v>
      </c>
    </row>
    <row r="11" spans="1:17" s="18" customFormat="1" ht="14.25">
      <c r="A11" s="114"/>
      <c r="B11" s="16"/>
      <c r="C11" s="26" t="s">
        <v>18</v>
      </c>
      <c r="D11" s="27">
        <f>[2]BUDGET!D$12</f>
        <v>810000</v>
      </c>
      <c r="E11" s="27">
        <f>[2]BUDGET!E$12</f>
        <v>1962000</v>
      </c>
      <c r="F11" s="27">
        <f>[2]BUDGET!F$12</f>
        <v>2316000</v>
      </c>
      <c r="G11" s="27">
        <f>[2]BUDGET!G$12</f>
        <v>3307000</v>
      </c>
      <c r="H11" s="27">
        <f>[2]BUDGET!H$12</f>
        <v>4289000</v>
      </c>
      <c r="I11" s="27">
        <f>[2]BUDGET!I$12</f>
        <v>4069000</v>
      </c>
      <c r="J11" s="27">
        <f>[2]BUDGET!J$12</f>
        <v>3916000</v>
      </c>
      <c r="K11" s="27">
        <f>[2]BUDGET!K$12</f>
        <v>3616000</v>
      </c>
      <c r="L11" s="27">
        <f>[2]BUDGET!L$12</f>
        <v>3819000</v>
      </c>
      <c r="M11" s="27">
        <f>[2]BUDGET!M$12</f>
        <v>3417000</v>
      </c>
      <c r="N11" s="27">
        <f>[2]BUDGET!N$12</f>
        <v>2182000</v>
      </c>
      <c r="O11" s="27">
        <f>[2]BUDGET!O$12</f>
        <v>2945000</v>
      </c>
      <c r="P11" s="73">
        <f>SUM(D11:O11)</f>
        <v>36648000</v>
      </c>
    </row>
    <row r="12" spans="1:17" s="18" customFormat="1" ht="15" thickBot="1">
      <c r="A12" s="114"/>
      <c r="B12" s="16"/>
      <c r="C12" s="29" t="s">
        <v>19</v>
      </c>
      <c r="D12" s="30">
        <f>[1]BUDGET!$D$22</f>
        <v>32550</v>
      </c>
      <c r="E12" s="30">
        <f>[1]BUDGET!$E$22</f>
        <v>58650</v>
      </c>
      <c r="F12" s="30">
        <f>[1]BUDGET!$F$22</f>
        <v>77450</v>
      </c>
      <c r="G12" s="30">
        <f>[1]BUDGET!$G$22</f>
        <v>113650</v>
      </c>
      <c r="H12" s="30">
        <f>[1]BUDGET!$H$22</f>
        <v>144850</v>
      </c>
      <c r="I12" s="30">
        <f>[1]BUDGET!$I$22</f>
        <v>136250</v>
      </c>
      <c r="J12" s="30">
        <f>[1]BUDGET!$J$22</f>
        <v>134650</v>
      </c>
      <c r="K12" s="30">
        <f>[1]BUDGET!$K$22</f>
        <v>131550</v>
      </c>
      <c r="L12" s="30">
        <f>[1]BUDGET!$L$22</f>
        <v>150650</v>
      </c>
      <c r="M12" s="30">
        <f>[1]BUDGET!$M$22</f>
        <v>142350</v>
      </c>
      <c r="N12" s="30">
        <f>[1]BUDGET!$N$22</f>
        <v>88950</v>
      </c>
      <c r="O12" s="30">
        <f>[1]BUDGET!$O$22</f>
        <v>111350</v>
      </c>
      <c r="P12" s="86">
        <f>SUM(D12:O12)</f>
        <v>1322900</v>
      </c>
    </row>
    <row r="13" spans="1:17" s="18" customFormat="1" ht="15.75" thickBot="1">
      <c r="A13" s="114"/>
      <c r="B13" s="31" t="s">
        <v>46</v>
      </c>
      <c r="C13" s="32"/>
      <c r="D13" s="1">
        <f t="shared" ref="D13:O13" si="0">SUM(D10:D12)</f>
        <v>1594567.53</v>
      </c>
      <c r="E13" s="1">
        <f t="shared" si="0"/>
        <v>3221164.392</v>
      </c>
      <c r="F13" s="1">
        <f t="shared" si="0"/>
        <v>4259071.5710000005</v>
      </c>
      <c r="G13" s="1">
        <f t="shared" si="0"/>
        <v>6067177.0999999996</v>
      </c>
      <c r="H13" s="1">
        <f t="shared" si="0"/>
        <v>7536161.0034999996</v>
      </c>
      <c r="I13" s="1">
        <f t="shared" si="0"/>
        <v>7140882.2400000002</v>
      </c>
      <c r="J13" s="1">
        <f t="shared" si="0"/>
        <v>6772353.0319999997</v>
      </c>
      <c r="K13" s="1">
        <f t="shared" si="0"/>
        <v>6495434.6710000001</v>
      </c>
      <c r="L13" s="1">
        <f t="shared" si="0"/>
        <v>7565318.2999999998</v>
      </c>
      <c r="M13" s="1">
        <f t="shared" si="0"/>
        <v>6353825.1600000001</v>
      </c>
      <c r="N13" s="1">
        <f t="shared" si="0"/>
        <v>3779033.2</v>
      </c>
      <c r="O13" s="1">
        <f t="shared" si="0"/>
        <v>5608203.102</v>
      </c>
      <c r="P13" s="71">
        <f>SUM(D13:O13)</f>
        <v>66393191.301499993</v>
      </c>
    </row>
    <row r="14" spans="1:17" s="18" customFormat="1" ht="14.25">
      <c r="A14" s="114"/>
      <c r="B14" s="23" t="s">
        <v>20</v>
      </c>
      <c r="C14" s="17" t="s">
        <v>17</v>
      </c>
      <c r="D14" s="33">
        <f>[1]BUDGET!D$35</f>
        <v>736550</v>
      </c>
      <c r="E14" s="33">
        <f>[1]BUDGET!E$35</f>
        <v>849850</v>
      </c>
      <c r="F14" s="33">
        <f>[1]BUDGET!F$35</f>
        <v>953650</v>
      </c>
      <c r="G14" s="33">
        <f>[1]BUDGET!G$35</f>
        <v>1053690</v>
      </c>
      <c r="H14" s="33">
        <f>[1]BUDGET!H$35</f>
        <v>1138490</v>
      </c>
      <c r="I14" s="33">
        <f>[1]BUDGET!I$35</f>
        <v>1094490</v>
      </c>
      <c r="J14" s="33">
        <f>[1]BUDGET!J$35</f>
        <v>1098490</v>
      </c>
      <c r="K14" s="33">
        <f>[1]BUDGET!K$35</f>
        <v>1067690</v>
      </c>
      <c r="L14" s="33">
        <f>[1]BUDGET!L$35</f>
        <v>1153190</v>
      </c>
      <c r="M14" s="33">
        <f>[1]BUDGET!M$35</f>
        <v>1117190</v>
      </c>
      <c r="N14" s="33">
        <f>[1]BUDGET!N$35</f>
        <v>956190</v>
      </c>
      <c r="O14" s="33">
        <f>[1]BUDGET!O$35</f>
        <v>1034190</v>
      </c>
      <c r="P14" s="72">
        <f t="shared" ref="P14:P19" si="1">SUM(D14:O14)</f>
        <v>12253660</v>
      </c>
      <c r="Q14" s="34">
        <f t="shared" ref="Q14:Q19" si="2">P14/P$13</f>
        <v>0.18456199739450027</v>
      </c>
    </row>
    <row r="15" spans="1:17" s="18" customFormat="1" ht="14.25">
      <c r="A15" s="114"/>
      <c r="B15" s="16"/>
      <c r="C15" s="26" t="s">
        <v>18</v>
      </c>
      <c r="D15" s="27">
        <f>[2]BUDGET!D$46</f>
        <v>1359604</v>
      </c>
      <c r="E15" s="27">
        <f>[2]BUDGET!E$46</f>
        <v>1751360</v>
      </c>
      <c r="F15" s="27">
        <f>[2]BUDGET!F$46</f>
        <v>1883400</v>
      </c>
      <c r="G15" s="27">
        <f>[2]BUDGET!G$46</f>
        <v>2288060</v>
      </c>
      <c r="H15" s="27">
        <f>[2]BUDGET!H$46</f>
        <v>2619300</v>
      </c>
      <c r="I15" s="27">
        <f>[2]BUDGET!I$46</f>
        <v>2548640</v>
      </c>
      <c r="J15" s="27">
        <f>[2]BUDGET!J$46</f>
        <v>2491400</v>
      </c>
      <c r="K15" s="27">
        <f>[2]BUDGET!K$46</f>
        <v>2397680</v>
      </c>
      <c r="L15" s="27">
        <f>[2]BUDGET!L$46</f>
        <v>2467400</v>
      </c>
      <c r="M15" s="27">
        <f>[2]BUDGET!M$46</f>
        <v>2330520</v>
      </c>
      <c r="N15" s="27">
        <f>[2]BUDGET!N$46</f>
        <v>1837100</v>
      </c>
      <c r="O15" s="27">
        <f>[2]BUDGET!O$46</f>
        <v>2100100</v>
      </c>
      <c r="P15" s="73">
        <f t="shared" si="1"/>
        <v>26074564</v>
      </c>
      <c r="Q15" s="34">
        <f t="shared" si="2"/>
        <v>0.39272948760049903</v>
      </c>
    </row>
    <row r="16" spans="1:17" s="18" customFormat="1" ht="14.25">
      <c r="A16" s="114"/>
      <c r="B16" s="16"/>
      <c r="C16" s="20" t="s">
        <v>21</v>
      </c>
      <c r="D16" s="35">
        <f>[3]BUDGET!D$31</f>
        <v>103700</v>
      </c>
      <c r="E16" s="35">
        <f>[3]BUDGET!E$31</f>
        <v>120700</v>
      </c>
      <c r="F16" s="35">
        <f>[3]BUDGET!F$31</f>
        <v>137700</v>
      </c>
      <c r="G16" s="35">
        <f>[3]BUDGET!G$31</f>
        <v>167700</v>
      </c>
      <c r="H16" s="35">
        <f>[3]BUDGET!H$31</f>
        <v>211700</v>
      </c>
      <c r="I16" s="35">
        <f>[3]BUDGET!I$31</f>
        <v>211700</v>
      </c>
      <c r="J16" s="35">
        <f>[3]BUDGET!J$31</f>
        <v>199700</v>
      </c>
      <c r="K16" s="35">
        <f>[3]BUDGET!K$31</f>
        <v>199700</v>
      </c>
      <c r="L16" s="35">
        <f>[3]BUDGET!L$31</f>
        <v>211700</v>
      </c>
      <c r="M16" s="35">
        <f>[3]BUDGET!M$31</f>
        <v>209700</v>
      </c>
      <c r="N16" s="35">
        <f>[3]BUDGET!N$31</f>
        <v>141700</v>
      </c>
      <c r="O16" s="35">
        <f>[3]BUDGET!O$31</f>
        <v>158700</v>
      </c>
      <c r="P16" s="73">
        <f t="shared" si="1"/>
        <v>2074400</v>
      </c>
      <c r="Q16" s="34">
        <f t="shared" si="2"/>
        <v>3.1244167652370914E-2</v>
      </c>
    </row>
    <row r="17" spans="1:17" s="18" customFormat="1" ht="14.25">
      <c r="A17" s="114"/>
      <c r="B17" s="16"/>
      <c r="C17" s="26" t="s">
        <v>22</v>
      </c>
      <c r="D17" s="27">
        <f>[4]BUDGET!D$23</f>
        <v>111500</v>
      </c>
      <c r="E17" s="27">
        <f>[4]BUDGET!E$23</f>
        <v>121500</v>
      </c>
      <c r="F17" s="27">
        <f>[4]BUDGET!F$23</f>
        <v>111500</v>
      </c>
      <c r="G17" s="27">
        <f>[4]BUDGET!G$23</f>
        <v>134500</v>
      </c>
      <c r="H17" s="27">
        <f>[4]BUDGET!H$23</f>
        <v>134500</v>
      </c>
      <c r="I17" s="27">
        <f>[4]BUDGET!I$23</f>
        <v>134500</v>
      </c>
      <c r="J17" s="27">
        <f>[4]BUDGET!J$23</f>
        <v>124500</v>
      </c>
      <c r="K17" s="27">
        <f>[4]BUDGET!K$23</f>
        <v>124500</v>
      </c>
      <c r="L17" s="27">
        <f>[4]BUDGET!L$23</f>
        <v>134500</v>
      </c>
      <c r="M17" s="27">
        <f>[4]BUDGET!M$23</f>
        <v>124500</v>
      </c>
      <c r="N17" s="27">
        <f>[4]BUDGET!N$23</f>
        <v>111500</v>
      </c>
      <c r="O17" s="27">
        <f>[4]BUDGET!O$23</f>
        <v>111500</v>
      </c>
      <c r="P17" s="73">
        <f t="shared" si="1"/>
        <v>1479000</v>
      </c>
      <c r="Q17" s="34">
        <f t="shared" si="2"/>
        <v>2.2276380619869158E-2</v>
      </c>
    </row>
    <row r="18" spans="1:17" s="18" customFormat="1" ht="15" thickBot="1">
      <c r="A18" s="114"/>
      <c r="B18" s="16"/>
      <c r="C18" s="20" t="s">
        <v>23</v>
      </c>
      <c r="D18" s="35">
        <f>[5]Budget!$D$30</f>
        <v>329550</v>
      </c>
      <c r="E18" s="35">
        <f>[5]Budget!$D$30</f>
        <v>329550</v>
      </c>
      <c r="F18" s="35">
        <f>[5]Budget!$D$30</f>
        <v>329550</v>
      </c>
      <c r="G18" s="35">
        <f>[5]Budget!$D$30</f>
        <v>329550</v>
      </c>
      <c r="H18" s="35">
        <f>[5]Budget!$D$30</f>
        <v>329550</v>
      </c>
      <c r="I18" s="35">
        <f>[5]Budget!$D$30</f>
        <v>329550</v>
      </c>
      <c r="J18" s="35">
        <f>[5]Budget!$D$30</f>
        <v>329550</v>
      </c>
      <c r="K18" s="35">
        <f>[5]Budget!$D$30</f>
        <v>329550</v>
      </c>
      <c r="L18" s="35">
        <f>[5]Budget!$D$30</f>
        <v>329550</v>
      </c>
      <c r="M18" s="35">
        <f>[5]Budget!$D$30</f>
        <v>329550</v>
      </c>
      <c r="N18" s="35">
        <f>[5]Budget!$D$30</f>
        <v>329550</v>
      </c>
      <c r="O18" s="35">
        <f>[5]Budget!$D$30</f>
        <v>329550</v>
      </c>
      <c r="P18" s="73">
        <f t="shared" si="1"/>
        <v>3954600</v>
      </c>
      <c r="Q18" s="34">
        <f t="shared" si="2"/>
        <v>5.9563336578319519E-2</v>
      </c>
    </row>
    <row r="19" spans="1:17" s="18" customFormat="1" ht="15.75" thickBot="1">
      <c r="A19" s="114"/>
      <c r="B19" s="31" t="s">
        <v>24</v>
      </c>
      <c r="C19" s="32"/>
      <c r="D19" s="1">
        <f t="shared" ref="D19:O19" si="3">SUM(D14:D18)</f>
        <v>2640904</v>
      </c>
      <c r="E19" s="1">
        <f t="shared" si="3"/>
        <v>3172960</v>
      </c>
      <c r="F19" s="1">
        <f t="shared" si="3"/>
        <v>3415800</v>
      </c>
      <c r="G19" s="1">
        <f t="shared" si="3"/>
        <v>3973500</v>
      </c>
      <c r="H19" s="1">
        <f t="shared" si="3"/>
        <v>4433540</v>
      </c>
      <c r="I19" s="1">
        <f t="shared" si="3"/>
        <v>4318880</v>
      </c>
      <c r="J19" s="1">
        <f t="shared" si="3"/>
        <v>4243640</v>
      </c>
      <c r="K19" s="1">
        <f t="shared" si="3"/>
        <v>4119120</v>
      </c>
      <c r="L19" s="1">
        <f t="shared" si="3"/>
        <v>4296340</v>
      </c>
      <c r="M19" s="1">
        <f t="shared" si="3"/>
        <v>4111460</v>
      </c>
      <c r="N19" s="1">
        <f t="shared" si="3"/>
        <v>3376040</v>
      </c>
      <c r="O19" s="1">
        <f t="shared" si="3"/>
        <v>3734040</v>
      </c>
      <c r="P19" s="71">
        <f t="shared" si="1"/>
        <v>45836224</v>
      </c>
      <c r="Q19" s="34">
        <f t="shared" si="2"/>
        <v>0.69037536984555892</v>
      </c>
    </row>
    <row r="20" spans="1:17" s="39" customFormat="1" ht="15">
      <c r="A20" s="114"/>
      <c r="B20" s="36" t="s">
        <v>25</v>
      </c>
      <c r="C20" s="37"/>
      <c r="D20" s="38">
        <f t="shared" ref="D20:P20" si="4">D13-D19</f>
        <v>-1046336.47</v>
      </c>
      <c r="E20" s="38">
        <f t="shared" si="4"/>
        <v>48204.391999999993</v>
      </c>
      <c r="F20" s="38">
        <f t="shared" si="4"/>
        <v>843271.57100000046</v>
      </c>
      <c r="G20" s="38">
        <f t="shared" si="4"/>
        <v>2093677.0999999996</v>
      </c>
      <c r="H20" s="38">
        <f t="shared" si="4"/>
        <v>3102621.0034999996</v>
      </c>
      <c r="I20" s="38">
        <f t="shared" si="4"/>
        <v>2822002.24</v>
      </c>
      <c r="J20" s="38">
        <f t="shared" si="4"/>
        <v>2528713.0319999997</v>
      </c>
      <c r="K20" s="38">
        <f t="shared" si="4"/>
        <v>2376314.6710000001</v>
      </c>
      <c r="L20" s="38">
        <f t="shared" si="4"/>
        <v>3268978.3</v>
      </c>
      <c r="M20" s="38">
        <f t="shared" si="4"/>
        <v>2242365.16</v>
      </c>
      <c r="N20" s="38">
        <f t="shared" si="4"/>
        <v>402993.20000000019</v>
      </c>
      <c r="O20" s="38">
        <f t="shared" si="4"/>
        <v>1874163.102</v>
      </c>
      <c r="P20" s="74">
        <f t="shared" si="4"/>
        <v>20556967.301499993</v>
      </c>
    </row>
    <row r="21" spans="1:17" s="18" customFormat="1" ht="15.75" thickBot="1">
      <c r="A21" s="114"/>
      <c r="B21" s="40"/>
      <c r="C21" s="54"/>
      <c r="D21" s="55">
        <f t="shared" ref="D21:P21" si="5">D20/D13</f>
        <v>-0.65618824559910605</v>
      </c>
      <c r="E21" s="55">
        <f t="shared" si="5"/>
        <v>1.496489658203076E-2</v>
      </c>
      <c r="F21" s="55">
        <f t="shared" si="5"/>
        <v>0.19799422407968742</v>
      </c>
      <c r="G21" s="55">
        <f t="shared" si="5"/>
        <v>0.34508257555231076</v>
      </c>
      <c r="H21" s="55">
        <f t="shared" si="5"/>
        <v>0.41169781299245828</v>
      </c>
      <c r="I21" s="55">
        <f t="shared" si="5"/>
        <v>0.39518957814377853</v>
      </c>
      <c r="J21" s="55">
        <f t="shared" si="5"/>
        <v>0.37338765714834932</v>
      </c>
      <c r="K21" s="55">
        <f t="shared" si="5"/>
        <v>0.36584382591198567</v>
      </c>
      <c r="L21" s="55">
        <f t="shared" si="5"/>
        <v>0.43210056343564551</v>
      </c>
      <c r="M21" s="55">
        <f t="shared" si="5"/>
        <v>0.35291577963407483</v>
      </c>
      <c r="N21" s="55">
        <f t="shared" si="5"/>
        <v>0.1066392324894103</v>
      </c>
      <c r="O21" s="55">
        <f t="shared" si="5"/>
        <v>0.33418245878642217</v>
      </c>
      <c r="P21" s="75">
        <f t="shared" si="5"/>
        <v>0.30962463015444114</v>
      </c>
      <c r="Q21" s="41"/>
    </row>
    <row r="22" spans="1:17" s="18" customFormat="1" ht="15">
      <c r="A22" s="114"/>
      <c r="B22" s="49" t="s">
        <v>43</v>
      </c>
      <c r="C22" s="52"/>
      <c r="D22" s="38">
        <f>[1]BUDGET!D$25</f>
        <v>0</v>
      </c>
      <c r="E22" s="38">
        <f>[1]BUDGET!E$25</f>
        <v>0</v>
      </c>
      <c r="F22" s="38">
        <f>[1]BUDGET!F$25</f>
        <v>0</v>
      </c>
      <c r="G22" s="38">
        <f>[1]BUDGET!G$25</f>
        <v>0</v>
      </c>
      <c r="H22" s="38">
        <f>[1]BUDGET!H$25</f>
        <v>0</v>
      </c>
      <c r="I22" s="38">
        <f>[1]BUDGET!I$25</f>
        <v>0</v>
      </c>
      <c r="J22" s="38">
        <f>[1]BUDGET!J$25</f>
        <v>0</v>
      </c>
      <c r="K22" s="38">
        <f>[1]BUDGET!K$25</f>
        <v>0</v>
      </c>
      <c r="L22" s="38">
        <f>[1]BUDGET!L$25</f>
        <v>0</v>
      </c>
      <c r="M22" s="38">
        <f>[1]BUDGET!M$25</f>
        <v>0</v>
      </c>
      <c r="N22" s="38">
        <f>[1]BUDGET!N$25</f>
        <v>0</v>
      </c>
      <c r="O22" s="38">
        <f>[1]BUDGET!O$25</f>
        <v>0</v>
      </c>
      <c r="P22" s="74">
        <f>SUM(D22:O22)</f>
        <v>0</v>
      </c>
      <c r="Q22" s="41"/>
    </row>
    <row r="23" spans="1:17" s="18" customFormat="1" ht="15">
      <c r="A23" s="114"/>
      <c r="B23" s="56" t="s">
        <v>44</v>
      </c>
      <c r="C23" s="57"/>
      <c r="D23" s="58">
        <f>[3]BUDGET!D$35</f>
        <v>13000</v>
      </c>
      <c r="E23" s="58">
        <f>[3]BUDGET!E$35</f>
        <v>13000</v>
      </c>
      <c r="F23" s="58">
        <f>[3]BUDGET!F$35</f>
        <v>13000</v>
      </c>
      <c r="G23" s="58">
        <f>[3]BUDGET!G$35</f>
        <v>13000</v>
      </c>
      <c r="H23" s="58">
        <f>[3]BUDGET!H$35</f>
        <v>13000</v>
      </c>
      <c r="I23" s="58">
        <f>[3]BUDGET!I$35</f>
        <v>13000</v>
      </c>
      <c r="J23" s="58">
        <f>[3]BUDGET!J$35</f>
        <v>13000</v>
      </c>
      <c r="K23" s="58">
        <f>[3]BUDGET!K$35</f>
        <v>13000</v>
      </c>
      <c r="L23" s="58">
        <f>[3]BUDGET!L$35</f>
        <v>13000</v>
      </c>
      <c r="M23" s="58">
        <f>[3]BUDGET!M$35</f>
        <v>13000</v>
      </c>
      <c r="N23" s="58">
        <f>[3]BUDGET!N$35</f>
        <v>13000</v>
      </c>
      <c r="O23" s="58">
        <f>[3]BUDGET!O$35</f>
        <v>13000</v>
      </c>
      <c r="P23" s="83">
        <f>SUM(D23:O23)</f>
        <v>156000</v>
      </c>
      <c r="Q23" s="41"/>
    </row>
    <row r="24" spans="1:17" s="18" customFormat="1" ht="15">
      <c r="A24" s="114"/>
      <c r="B24" s="56" t="s">
        <v>47</v>
      </c>
      <c r="C24" s="57"/>
      <c r="D24" s="58">
        <f>SUM(D13*0.025)</f>
        <v>39864.188250000007</v>
      </c>
      <c r="E24" s="58">
        <f t="shared" ref="E24:O24" si="6">SUM(E13*0.025)</f>
        <v>80529.109800000006</v>
      </c>
      <c r="F24" s="58">
        <f t="shared" si="6"/>
        <v>106476.78927500002</v>
      </c>
      <c r="G24" s="58">
        <f t="shared" si="6"/>
        <v>151679.42749999999</v>
      </c>
      <c r="H24" s="58">
        <f t="shared" si="6"/>
        <v>188404.02508749999</v>
      </c>
      <c r="I24" s="58">
        <f t="shared" si="6"/>
        <v>178522.05600000001</v>
      </c>
      <c r="J24" s="58">
        <f t="shared" si="6"/>
        <v>169308.82579999999</v>
      </c>
      <c r="K24" s="58">
        <f t="shared" si="6"/>
        <v>162385.866775</v>
      </c>
      <c r="L24" s="58">
        <f t="shared" si="6"/>
        <v>189132.95750000002</v>
      </c>
      <c r="M24" s="58">
        <f t="shared" si="6"/>
        <v>158845.62900000002</v>
      </c>
      <c r="N24" s="58">
        <f t="shared" si="6"/>
        <v>94475.830000000016</v>
      </c>
      <c r="O24" s="58">
        <f t="shared" si="6"/>
        <v>140205.07755000002</v>
      </c>
      <c r="P24" s="83">
        <f>SUM(D24:O24)</f>
        <v>1659829.7825375001</v>
      </c>
      <c r="Q24" s="41"/>
    </row>
    <row r="25" spans="1:17" s="39" customFormat="1" ht="15.75" thickBot="1">
      <c r="A25" s="114"/>
      <c r="B25" s="50" t="s">
        <v>42</v>
      </c>
      <c r="C25" s="53"/>
      <c r="D25" s="48">
        <v>500000</v>
      </c>
      <c r="E25" s="48">
        <v>500000</v>
      </c>
      <c r="F25" s="48">
        <v>500000</v>
      </c>
      <c r="G25" s="48">
        <v>500000</v>
      </c>
      <c r="H25" s="48">
        <v>500000</v>
      </c>
      <c r="I25" s="48">
        <v>500000</v>
      </c>
      <c r="J25" s="48">
        <v>500000</v>
      </c>
      <c r="K25" s="48">
        <v>500000</v>
      </c>
      <c r="L25" s="48">
        <v>500000</v>
      </c>
      <c r="M25" s="48">
        <v>500000</v>
      </c>
      <c r="N25" s="48">
        <v>500000</v>
      </c>
      <c r="O25" s="48">
        <v>500000</v>
      </c>
      <c r="P25" s="78">
        <f>SUM(D25:O25)</f>
        <v>6000000</v>
      </c>
    </row>
    <row r="26" spans="1:17" s="39" customFormat="1" ht="15.75" thickBot="1">
      <c r="A26" s="114"/>
      <c r="B26" s="42" t="s">
        <v>45</v>
      </c>
      <c r="C26" s="43"/>
      <c r="D26" s="44">
        <f>SUM(D22-(D23+D25+D24))</f>
        <v>-552864.18825000001</v>
      </c>
      <c r="E26" s="44">
        <f t="shared" ref="E26:O26" si="7">SUM(E22-(E23+E25+E24))</f>
        <v>-593529.10979999998</v>
      </c>
      <c r="F26" s="44">
        <f t="shared" si="7"/>
        <v>-619476.78927499999</v>
      </c>
      <c r="G26" s="44">
        <f t="shared" si="7"/>
        <v>-664679.42749999999</v>
      </c>
      <c r="H26" s="44">
        <f t="shared" si="7"/>
        <v>-701404.02508749999</v>
      </c>
      <c r="I26" s="44">
        <f t="shared" si="7"/>
        <v>-691522.05599999998</v>
      </c>
      <c r="J26" s="44">
        <f t="shared" si="7"/>
        <v>-682308.82579999999</v>
      </c>
      <c r="K26" s="44">
        <f t="shared" si="7"/>
        <v>-675385.866775</v>
      </c>
      <c r="L26" s="44">
        <f t="shared" si="7"/>
        <v>-702132.95750000002</v>
      </c>
      <c r="M26" s="44">
        <f t="shared" si="7"/>
        <v>-671845.62899999996</v>
      </c>
      <c r="N26" s="44">
        <f t="shared" si="7"/>
        <v>-607475.83000000007</v>
      </c>
      <c r="O26" s="44">
        <f t="shared" si="7"/>
        <v>-653205.07755000005</v>
      </c>
      <c r="P26" s="78">
        <f>SUM(D26:O26)</f>
        <v>-7815829.7825374994</v>
      </c>
    </row>
    <row r="27" spans="1:17" s="39" customFormat="1" ht="15.75" thickBot="1">
      <c r="A27" s="115"/>
      <c r="B27" s="79" t="s">
        <v>26</v>
      </c>
      <c r="C27" s="80"/>
      <c r="D27" s="81">
        <f t="shared" ref="D27:P27" si="8">D20+D26</f>
        <v>-1599200.6582499999</v>
      </c>
      <c r="E27" s="81">
        <f t="shared" si="8"/>
        <v>-545324.71779999998</v>
      </c>
      <c r="F27" s="81">
        <f t="shared" si="8"/>
        <v>223794.78172500047</v>
      </c>
      <c r="G27" s="81">
        <f t="shared" si="8"/>
        <v>1428997.6724999996</v>
      </c>
      <c r="H27" s="81">
        <f t="shared" si="8"/>
        <v>2401216.9784124997</v>
      </c>
      <c r="I27" s="81">
        <f t="shared" si="8"/>
        <v>2130480.1840000004</v>
      </c>
      <c r="J27" s="81">
        <f t="shared" si="8"/>
        <v>1846404.2061999997</v>
      </c>
      <c r="K27" s="81">
        <f t="shared" si="8"/>
        <v>1700928.8042250001</v>
      </c>
      <c r="L27" s="81">
        <f t="shared" si="8"/>
        <v>2566845.3424999998</v>
      </c>
      <c r="M27" s="81">
        <f t="shared" si="8"/>
        <v>1570519.5310000002</v>
      </c>
      <c r="N27" s="81">
        <f t="shared" si="8"/>
        <v>-204482.62999999989</v>
      </c>
      <c r="O27" s="81">
        <f t="shared" si="8"/>
        <v>1220958.0244499999</v>
      </c>
      <c r="P27" s="82">
        <f t="shared" si="8"/>
        <v>12741137.518962493</v>
      </c>
    </row>
    <row r="28" spans="1:17" ht="13.5" thickBot="1"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  <row r="29" spans="1:17" s="18" customFormat="1" ht="15.75" thickTop="1">
      <c r="A29" s="103" t="s">
        <v>41</v>
      </c>
      <c r="B29" s="63"/>
      <c r="C29" s="64" t="s">
        <v>12</v>
      </c>
      <c r="D29" s="84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</row>
    <row r="30" spans="1:17" s="18" customFormat="1" ht="15">
      <c r="A30" s="104"/>
      <c r="B30" s="16"/>
      <c r="C30" s="19" t="s">
        <v>13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67">
        <f t="shared" ref="P30:P36" si="9">SUM(D30:O30)</f>
        <v>0</v>
      </c>
    </row>
    <row r="31" spans="1:17" s="18" customFormat="1" ht="15">
      <c r="A31" s="104"/>
      <c r="B31" s="16"/>
      <c r="C31" s="20" t="s">
        <v>14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67">
        <f t="shared" si="9"/>
        <v>0</v>
      </c>
    </row>
    <row r="32" spans="1:17" s="18" customFormat="1" ht="15.75" thickBot="1">
      <c r="A32" s="104"/>
      <c r="B32" s="21"/>
      <c r="C32" s="22" t="s">
        <v>15</v>
      </c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67">
        <f t="shared" si="9"/>
        <v>0</v>
      </c>
    </row>
    <row r="33" spans="1:17" s="18" customFormat="1" ht="14.25">
      <c r="A33" s="104"/>
      <c r="B33" s="23" t="s">
        <v>16</v>
      </c>
      <c r="C33" s="24" t="s">
        <v>17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46"/>
      <c r="P33" s="68">
        <f t="shared" si="9"/>
        <v>0</v>
      </c>
    </row>
    <row r="34" spans="1:17" s="18" customFormat="1" ht="14.25">
      <c r="A34" s="104"/>
      <c r="B34" s="16"/>
      <c r="C34" s="26" t="s">
        <v>18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69">
        <f t="shared" si="9"/>
        <v>0</v>
      </c>
    </row>
    <row r="35" spans="1:17" s="18" customFormat="1" ht="15" thickBot="1">
      <c r="A35" s="104"/>
      <c r="B35" s="16"/>
      <c r="C35" s="29" t="s">
        <v>19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47"/>
      <c r="P35" s="70">
        <f t="shared" si="9"/>
        <v>0</v>
      </c>
    </row>
    <row r="36" spans="1:17" s="18" customFormat="1" ht="15.75" thickBot="1">
      <c r="A36" s="104"/>
      <c r="B36" s="31" t="s">
        <v>46</v>
      </c>
      <c r="C36" s="32"/>
      <c r="D36" s="1">
        <f t="shared" ref="D36:L36" si="10">SUM(D33:D35)</f>
        <v>0</v>
      </c>
      <c r="E36" s="1">
        <f t="shared" si="10"/>
        <v>0</v>
      </c>
      <c r="F36" s="1">
        <f t="shared" si="10"/>
        <v>0</v>
      </c>
      <c r="G36" s="1">
        <f t="shared" si="10"/>
        <v>0</v>
      </c>
      <c r="H36" s="1">
        <f t="shared" si="10"/>
        <v>0</v>
      </c>
      <c r="I36" s="1">
        <f t="shared" si="10"/>
        <v>0</v>
      </c>
      <c r="J36" s="1">
        <f t="shared" si="10"/>
        <v>0</v>
      </c>
      <c r="K36" s="1">
        <f t="shared" si="10"/>
        <v>0</v>
      </c>
      <c r="L36" s="1">
        <f t="shared" si="10"/>
        <v>0</v>
      </c>
      <c r="M36" s="1">
        <f>SUM(M33:M35)</f>
        <v>0</v>
      </c>
      <c r="N36" s="1">
        <f>SUM(N33:N35)</f>
        <v>0</v>
      </c>
      <c r="O36" s="1">
        <f>SUM(O33:O35)</f>
        <v>0</v>
      </c>
      <c r="P36" s="71">
        <f t="shared" si="9"/>
        <v>0</v>
      </c>
    </row>
    <row r="37" spans="1:17" s="18" customFormat="1" ht="14.25">
      <c r="A37" s="104"/>
      <c r="B37" s="23" t="s">
        <v>20</v>
      </c>
      <c r="C37" s="17" t="s">
        <v>17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72">
        <f t="shared" ref="P37:P42" si="11">SUM(D37:O37)</f>
        <v>0</v>
      </c>
      <c r="Q37" s="34">
        <f t="shared" ref="Q37:Q42" si="12">P37/P$13</f>
        <v>0</v>
      </c>
    </row>
    <row r="38" spans="1:17" s="18" customFormat="1" ht="14.25">
      <c r="A38" s="104"/>
      <c r="B38" s="16"/>
      <c r="C38" s="26" t="s">
        <v>18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73">
        <f t="shared" si="11"/>
        <v>0</v>
      </c>
      <c r="Q38" s="34">
        <f t="shared" si="12"/>
        <v>0</v>
      </c>
    </row>
    <row r="39" spans="1:17" s="18" customFormat="1" ht="14.25">
      <c r="A39" s="104"/>
      <c r="B39" s="16"/>
      <c r="C39" s="20" t="s">
        <v>21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73">
        <f t="shared" si="11"/>
        <v>0</v>
      </c>
      <c r="Q39" s="34">
        <f t="shared" si="12"/>
        <v>0</v>
      </c>
    </row>
    <row r="40" spans="1:17" s="18" customFormat="1" ht="14.25">
      <c r="A40" s="104"/>
      <c r="B40" s="16"/>
      <c r="C40" s="26" t="s">
        <v>22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73">
        <f t="shared" si="11"/>
        <v>0</v>
      </c>
      <c r="Q40" s="34">
        <f t="shared" si="12"/>
        <v>0</v>
      </c>
    </row>
    <row r="41" spans="1:17" s="18" customFormat="1" ht="15" thickBot="1">
      <c r="A41" s="104"/>
      <c r="B41" s="16"/>
      <c r="C41" s="20" t="s">
        <v>23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73">
        <f t="shared" si="11"/>
        <v>0</v>
      </c>
      <c r="Q41" s="34">
        <f t="shared" si="12"/>
        <v>0</v>
      </c>
    </row>
    <row r="42" spans="1:17" s="18" customFormat="1" ht="15.75" thickBot="1">
      <c r="A42" s="104"/>
      <c r="B42" s="31" t="s">
        <v>24</v>
      </c>
      <c r="C42" s="32"/>
      <c r="D42" s="1">
        <f t="shared" ref="D42:O42" si="13">SUM(D37:D41)</f>
        <v>0</v>
      </c>
      <c r="E42" s="1">
        <f t="shared" si="13"/>
        <v>0</v>
      </c>
      <c r="F42" s="1">
        <f t="shared" si="13"/>
        <v>0</v>
      </c>
      <c r="G42" s="1">
        <f t="shared" si="13"/>
        <v>0</v>
      </c>
      <c r="H42" s="1">
        <f t="shared" si="13"/>
        <v>0</v>
      </c>
      <c r="I42" s="1">
        <f t="shared" si="13"/>
        <v>0</v>
      </c>
      <c r="J42" s="1">
        <f t="shared" si="13"/>
        <v>0</v>
      </c>
      <c r="K42" s="1">
        <f t="shared" si="13"/>
        <v>0</v>
      </c>
      <c r="L42" s="1">
        <f t="shared" si="13"/>
        <v>0</v>
      </c>
      <c r="M42" s="1">
        <f t="shared" si="13"/>
        <v>0</v>
      </c>
      <c r="N42" s="1">
        <f t="shared" si="13"/>
        <v>0</v>
      </c>
      <c r="O42" s="1">
        <f t="shared" si="13"/>
        <v>0</v>
      </c>
      <c r="P42" s="71">
        <f t="shared" si="11"/>
        <v>0</v>
      </c>
      <c r="Q42" s="34">
        <f t="shared" si="12"/>
        <v>0</v>
      </c>
    </row>
    <row r="43" spans="1:17" s="39" customFormat="1" ht="15">
      <c r="A43" s="104"/>
      <c r="B43" s="36" t="s">
        <v>25</v>
      </c>
      <c r="C43" s="37"/>
      <c r="D43" s="38">
        <f t="shared" ref="D43:P43" si="14">D36-D42</f>
        <v>0</v>
      </c>
      <c r="E43" s="38">
        <f t="shared" si="14"/>
        <v>0</v>
      </c>
      <c r="F43" s="38">
        <f t="shared" si="14"/>
        <v>0</v>
      </c>
      <c r="G43" s="38">
        <f t="shared" si="14"/>
        <v>0</v>
      </c>
      <c r="H43" s="38">
        <f t="shared" si="14"/>
        <v>0</v>
      </c>
      <c r="I43" s="38">
        <f t="shared" si="14"/>
        <v>0</v>
      </c>
      <c r="J43" s="38">
        <f t="shared" si="14"/>
        <v>0</v>
      </c>
      <c r="K43" s="38">
        <f t="shared" si="14"/>
        <v>0</v>
      </c>
      <c r="L43" s="38">
        <f t="shared" si="14"/>
        <v>0</v>
      </c>
      <c r="M43" s="38">
        <f t="shared" si="14"/>
        <v>0</v>
      </c>
      <c r="N43" s="38">
        <f t="shared" si="14"/>
        <v>0</v>
      </c>
      <c r="O43" s="38">
        <f t="shared" si="14"/>
        <v>0</v>
      </c>
      <c r="P43" s="74">
        <f t="shared" si="14"/>
        <v>0</v>
      </c>
    </row>
    <row r="44" spans="1:17" s="18" customFormat="1" ht="15.75" thickBot="1">
      <c r="A44" s="104"/>
      <c r="B44" s="40"/>
      <c r="C44" s="54"/>
      <c r="D44" s="55" t="e">
        <f t="shared" ref="D44:P44" si="15">D43/D36</f>
        <v>#DIV/0!</v>
      </c>
      <c r="E44" s="55" t="e">
        <f t="shared" si="15"/>
        <v>#DIV/0!</v>
      </c>
      <c r="F44" s="55" t="e">
        <f t="shared" si="15"/>
        <v>#DIV/0!</v>
      </c>
      <c r="G44" s="55" t="e">
        <f t="shared" si="15"/>
        <v>#DIV/0!</v>
      </c>
      <c r="H44" s="55" t="e">
        <f t="shared" si="15"/>
        <v>#DIV/0!</v>
      </c>
      <c r="I44" s="55" t="e">
        <f t="shared" si="15"/>
        <v>#DIV/0!</v>
      </c>
      <c r="J44" s="55" t="e">
        <f t="shared" si="15"/>
        <v>#DIV/0!</v>
      </c>
      <c r="K44" s="55" t="e">
        <f t="shared" si="15"/>
        <v>#DIV/0!</v>
      </c>
      <c r="L44" s="55" t="e">
        <f t="shared" si="15"/>
        <v>#DIV/0!</v>
      </c>
      <c r="M44" s="55" t="e">
        <f t="shared" si="15"/>
        <v>#DIV/0!</v>
      </c>
      <c r="N44" s="55" t="e">
        <f>N43/N36</f>
        <v>#DIV/0!</v>
      </c>
      <c r="O44" s="55" t="e">
        <f>O43/O36</f>
        <v>#DIV/0!</v>
      </c>
      <c r="P44" s="75" t="e">
        <f t="shared" si="15"/>
        <v>#DIV/0!</v>
      </c>
      <c r="Q44" s="41"/>
    </row>
    <row r="45" spans="1:17" s="18" customFormat="1" ht="15">
      <c r="A45" s="104"/>
      <c r="B45" s="49" t="s">
        <v>43</v>
      </c>
      <c r="C45" s="52"/>
      <c r="D45" s="38">
        <f>BUDGET!D25</f>
        <v>500000</v>
      </c>
      <c r="E45" s="38">
        <f>BUDGET!E25</f>
        <v>500000</v>
      </c>
      <c r="F45" s="38">
        <f>BUDGET!F25</f>
        <v>500000</v>
      </c>
      <c r="G45" s="38">
        <f>BUDGET!G25</f>
        <v>500000</v>
      </c>
      <c r="H45" s="38">
        <f>BUDGET!H25</f>
        <v>500000</v>
      </c>
      <c r="I45" s="38">
        <f>BUDGET!I25</f>
        <v>500000</v>
      </c>
      <c r="J45" s="38">
        <f>BUDGET!J25</f>
        <v>500000</v>
      </c>
      <c r="K45" s="38">
        <f>BUDGET!K25</f>
        <v>500000</v>
      </c>
      <c r="L45" s="38">
        <f>BUDGET!L25</f>
        <v>500000</v>
      </c>
      <c r="M45" s="38">
        <f>BUDGET!M25</f>
        <v>500000</v>
      </c>
      <c r="N45" s="38">
        <f>BUDGET!N25</f>
        <v>500000</v>
      </c>
      <c r="O45" s="38">
        <f>BUDGET!O25</f>
        <v>500000</v>
      </c>
      <c r="P45" s="74">
        <f>SUM(D45:O45)</f>
        <v>6000000</v>
      </c>
      <c r="Q45" s="41"/>
    </row>
    <row r="46" spans="1:17" s="18" customFormat="1" ht="15">
      <c r="A46" s="104"/>
      <c r="B46" s="56" t="s">
        <v>44</v>
      </c>
      <c r="C46" s="57"/>
      <c r="D46" s="58">
        <f>[5]Budget!D32</f>
        <v>0</v>
      </c>
      <c r="E46" s="58">
        <f>[5]Budget!E32</f>
        <v>0</v>
      </c>
      <c r="F46" s="58">
        <f>[5]Budget!F32</f>
        <v>0</v>
      </c>
      <c r="G46" s="58">
        <f>[5]Budget!G32</f>
        <v>0</v>
      </c>
      <c r="H46" s="58">
        <f>[5]Budget!H32</f>
        <v>0</v>
      </c>
      <c r="I46" s="58">
        <f>[5]Budget!I32</f>
        <v>0</v>
      </c>
      <c r="J46" s="58">
        <f>[5]Budget!J32</f>
        <v>0</v>
      </c>
      <c r="K46" s="58">
        <f>[5]Budget!K32</f>
        <v>0</v>
      </c>
      <c r="L46" s="58">
        <f>[5]Budget!L32</f>
        <v>0</v>
      </c>
      <c r="M46" s="58">
        <f>[5]Budget!M32</f>
        <v>0</v>
      </c>
      <c r="N46" s="58">
        <f>[5]Budget!N32</f>
        <v>0</v>
      </c>
      <c r="O46" s="58">
        <f>[5]Budget!O32</f>
        <v>0</v>
      </c>
      <c r="P46" s="83">
        <f>SUM(D46:O46)</f>
        <v>0</v>
      </c>
      <c r="Q46" s="41"/>
    </row>
    <row r="47" spans="1:17" s="18" customFormat="1" ht="15.75" thickBot="1">
      <c r="A47" s="104"/>
      <c r="B47" s="50" t="s">
        <v>42</v>
      </c>
      <c r="C47" s="53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78">
        <f>SUM(D47:O47)</f>
        <v>0</v>
      </c>
      <c r="Q47" s="41"/>
    </row>
    <row r="48" spans="1:17" s="39" customFormat="1" ht="15.75" thickBot="1">
      <c r="A48" s="104"/>
      <c r="B48" s="42" t="s">
        <v>45</v>
      </c>
      <c r="C48" s="43"/>
      <c r="D48" s="44">
        <f>SUM(D45-(D46+D47))</f>
        <v>500000</v>
      </c>
      <c r="E48" s="44">
        <f t="shared" ref="E48:O48" si="16">SUM(E45-(E46+E47))</f>
        <v>500000</v>
      </c>
      <c r="F48" s="44">
        <f t="shared" si="16"/>
        <v>500000</v>
      </c>
      <c r="G48" s="44">
        <f t="shared" si="16"/>
        <v>500000</v>
      </c>
      <c r="H48" s="44">
        <f t="shared" si="16"/>
        <v>500000</v>
      </c>
      <c r="I48" s="44">
        <f t="shared" si="16"/>
        <v>500000</v>
      </c>
      <c r="J48" s="44">
        <f t="shared" si="16"/>
        <v>500000</v>
      </c>
      <c r="K48" s="44">
        <f t="shared" si="16"/>
        <v>500000</v>
      </c>
      <c r="L48" s="44">
        <f t="shared" si="16"/>
        <v>500000</v>
      </c>
      <c r="M48" s="44">
        <f t="shared" si="16"/>
        <v>500000</v>
      </c>
      <c r="N48" s="44">
        <f t="shared" si="16"/>
        <v>500000</v>
      </c>
      <c r="O48" s="44">
        <f t="shared" si="16"/>
        <v>500000</v>
      </c>
      <c r="P48" s="78">
        <f>SUM(D48:O48)</f>
        <v>6000000</v>
      </c>
    </row>
    <row r="49" spans="1:17" s="39" customFormat="1" ht="15.75" thickBot="1">
      <c r="A49" s="105"/>
      <c r="B49" s="79" t="s">
        <v>26</v>
      </c>
      <c r="C49" s="80"/>
      <c r="D49" s="81">
        <f t="shared" ref="D49:O49" si="17">D43-D47</f>
        <v>0</v>
      </c>
      <c r="E49" s="81">
        <f t="shared" si="17"/>
        <v>0</v>
      </c>
      <c r="F49" s="81">
        <f t="shared" si="17"/>
        <v>0</v>
      </c>
      <c r="G49" s="81">
        <f t="shared" si="17"/>
        <v>0</v>
      </c>
      <c r="H49" s="81">
        <f t="shared" si="17"/>
        <v>0</v>
      </c>
      <c r="I49" s="81">
        <f t="shared" si="17"/>
        <v>0</v>
      </c>
      <c r="J49" s="81">
        <f t="shared" si="17"/>
        <v>0</v>
      </c>
      <c r="K49" s="81">
        <f t="shared" si="17"/>
        <v>0</v>
      </c>
      <c r="L49" s="81">
        <f t="shared" si="17"/>
        <v>0</v>
      </c>
      <c r="M49" s="81">
        <f t="shared" si="17"/>
        <v>0</v>
      </c>
      <c r="N49" s="81">
        <f t="shared" si="17"/>
        <v>0</v>
      </c>
      <c r="O49" s="81">
        <f t="shared" si="17"/>
        <v>0</v>
      </c>
      <c r="P49" s="82">
        <f>P43-P48</f>
        <v>-6000000</v>
      </c>
    </row>
    <row r="50" spans="1:17" ht="13.5" thickBot="1"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</row>
    <row r="51" spans="1:17" s="18" customFormat="1" ht="15.75" thickTop="1">
      <c r="A51" s="106" t="s">
        <v>26</v>
      </c>
      <c r="B51" s="63"/>
      <c r="C51" s="64" t="s">
        <v>12</v>
      </c>
      <c r="D51" s="84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6"/>
    </row>
    <row r="52" spans="1:17" s="18" customFormat="1" ht="15">
      <c r="A52" s="107"/>
      <c r="B52" s="16"/>
      <c r="C52" s="19" t="s">
        <v>13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67">
        <f t="shared" ref="P52:P58" si="18">SUM(D52:O52)</f>
        <v>0</v>
      </c>
    </row>
    <row r="53" spans="1:17" s="18" customFormat="1" ht="15">
      <c r="A53" s="107"/>
      <c r="B53" s="16"/>
      <c r="C53" s="20" t="s">
        <v>14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67">
        <f t="shared" si="18"/>
        <v>0</v>
      </c>
    </row>
    <row r="54" spans="1:17" s="18" customFormat="1" ht="15.75" thickBot="1">
      <c r="A54" s="107"/>
      <c r="B54" s="21"/>
      <c r="C54" s="22" t="s">
        <v>15</v>
      </c>
      <c r="D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6"/>
      <c r="P54" s="67">
        <f t="shared" si="18"/>
        <v>0</v>
      </c>
    </row>
    <row r="55" spans="1:17" s="18" customFormat="1" ht="14.25">
      <c r="A55" s="107"/>
      <c r="B55" s="23" t="s">
        <v>16</v>
      </c>
      <c r="C55" s="24" t="s">
        <v>17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46"/>
      <c r="P55" s="68">
        <f t="shared" si="18"/>
        <v>0</v>
      </c>
    </row>
    <row r="56" spans="1:17" s="18" customFormat="1" ht="14.25">
      <c r="A56" s="107"/>
      <c r="B56" s="16"/>
      <c r="C56" s="26" t="s">
        <v>18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69">
        <f t="shared" si="18"/>
        <v>0</v>
      </c>
    </row>
    <row r="57" spans="1:17" s="18" customFormat="1" ht="15" thickBot="1">
      <c r="A57" s="107"/>
      <c r="B57" s="16"/>
      <c r="C57" s="29" t="s">
        <v>19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47"/>
      <c r="P57" s="70">
        <f t="shared" si="18"/>
        <v>0</v>
      </c>
    </row>
    <row r="58" spans="1:17" s="18" customFormat="1" ht="15.75" thickBot="1">
      <c r="A58" s="107"/>
      <c r="B58" s="31" t="s">
        <v>46</v>
      </c>
      <c r="C58" s="32"/>
      <c r="D58" s="1">
        <f t="shared" ref="D58:O58" si="19">SUM(D55:D57)</f>
        <v>0</v>
      </c>
      <c r="E58" s="1">
        <f t="shared" si="19"/>
        <v>0</v>
      </c>
      <c r="F58" s="1">
        <f t="shared" si="19"/>
        <v>0</v>
      </c>
      <c r="G58" s="1">
        <f t="shared" si="19"/>
        <v>0</v>
      </c>
      <c r="H58" s="1">
        <f t="shared" si="19"/>
        <v>0</v>
      </c>
      <c r="I58" s="1">
        <f t="shared" si="19"/>
        <v>0</v>
      </c>
      <c r="J58" s="1">
        <f t="shared" si="19"/>
        <v>0</v>
      </c>
      <c r="K58" s="1">
        <f t="shared" si="19"/>
        <v>0</v>
      </c>
      <c r="L58" s="1">
        <f t="shared" si="19"/>
        <v>0</v>
      </c>
      <c r="M58" s="1">
        <f t="shared" si="19"/>
        <v>0</v>
      </c>
      <c r="N58" s="1">
        <f t="shared" si="19"/>
        <v>0</v>
      </c>
      <c r="O58" s="1">
        <f t="shared" si="19"/>
        <v>0</v>
      </c>
      <c r="P58" s="71">
        <f t="shared" si="18"/>
        <v>0</v>
      </c>
    </row>
    <row r="59" spans="1:17" s="18" customFormat="1" ht="14.25">
      <c r="A59" s="107"/>
      <c r="B59" s="23" t="s">
        <v>20</v>
      </c>
      <c r="C59" s="17" t="s">
        <v>17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72">
        <f t="shared" ref="P59:P64" si="20">SUM(D59:O59)</f>
        <v>0</v>
      </c>
      <c r="Q59" s="34">
        <f t="shared" ref="Q59:Q64" si="21">P59/P$13</f>
        <v>0</v>
      </c>
    </row>
    <row r="60" spans="1:17" s="18" customFormat="1" ht="14.25">
      <c r="A60" s="107"/>
      <c r="B60" s="16"/>
      <c r="C60" s="26" t="s">
        <v>18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73">
        <f t="shared" si="20"/>
        <v>0</v>
      </c>
      <c r="Q60" s="34">
        <f t="shared" si="21"/>
        <v>0</v>
      </c>
    </row>
    <row r="61" spans="1:17" s="18" customFormat="1" ht="14.25">
      <c r="A61" s="107"/>
      <c r="B61" s="16"/>
      <c r="C61" s="20" t="s">
        <v>21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73">
        <f t="shared" si="20"/>
        <v>0</v>
      </c>
      <c r="Q61" s="34">
        <f t="shared" si="21"/>
        <v>0</v>
      </c>
    </row>
    <row r="62" spans="1:17" s="18" customFormat="1" ht="14.25">
      <c r="A62" s="107"/>
      <c r="B62" s="16"/>
      <c r="C62" s="26" t="s">
        <v>22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73">
        <f t="shared" si="20"/>
        <v>0</v>
      </c>
      <c r="Q62" s="34">
        <f t="shared" si="21"/>
        <v>0</v>
      </c>
    </row>
    <row r="63" spans="1:17" s="18" customFormat="1" ht="15" thickBot="1">
      <c r="A63" s="107"/>
      <c r="B63" s="16"/>
      <c r="C63" s="20" t="s">
        <v>23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73">
        <f t="shared" si="20"/>
        <v>0</v>
      </c>
      <c r="Q63" s="34">
        <f t="shared" si="21"/>
        <v>0</v>
      </c>
    </row>
    <row r="64" spans="1:17" s="18" customFormat="1" ht="15.75" thickBot="1">
      <c r="A64" s="107"/>
      <c r="B64" s="31" t="s">
        <v>24</v>
      </c>
      <c r="C64" s="32"/>
      <c r="D64" s="1">
        <f t="shared" ref="D64:O64" si="22">SUM(D59:D63)</f>
        <v>0</v>
      </c>
      <c r="E64" s="1">
        <f t="shared" si="22"/>
        <v>0</v>
      </c>
      <c r="F64" s="1">
        <f t="shared" si="22"/>
        <v>0</v>
      </c>
      <c r="G64" s="1">
        <f t="shared" si="22"/>
        <v>0</v>
      </c>
      <c r="H64" s="1">
        <f t="shared" si="22"/>
        <v>0</v>
      </c>
      <c r="I64" s="1">
        <f t="shared" si="22"/>
        <v>0</v>
      </c>
      <c r="J64" s="1">
        <f t="shared" si="22"/>
        <v>0</v>
      </c>
      <c r="K64" s="1">
        <f t="shared" si="22"/>
        <v>0</v>
      </c>
      <c r="L64" s="1">
        <f t="shared" si="22"/>
        <v>0</v>
      </c>
      <c r="M64" s="1">
        <f t="shared" si="22"/>
        <v>0</v>
      </c>
      <c r="N64" s="1">
        <f t="shared" si="22"/>
        <v>0</v>
      </c>
      <c r="O64" s="1">
        <f t="shared" si="22"/>
        <v>0</v>
      </c>
      <c r="P64" s="71">
        <f t="shared" si="20"/>
        <v>0</v>
      </c>
      <c r="Q64" s="34">
        <f t="shared" si="21"/>
        <v>0</v>
      </c>
    </row>
    <row r="65" spans="1:17" s="39" customFormat="1" ht="15">
      <c r="A65" s="107"/>
      <c r="B65" s="36" t="s">
        <v>25</v>
      </c>
      <c r="C65" s="37"/>
      <c r="D65" s="38">
        <f t="shared" ref="D65:P65" si="23">D58-D64</f>
        <v>0</v>
      </c>
      <c r="E65" s="38">
        <f t="shared" si="23"/>
        <v>0</v>
      </c>
      <c r="F65" s="38">
        <f t="shared" si="23"/>
        <v>0</v>
      </c>
      <c r="G65" s="38">
        <f t="shared" si="23"/>
        <v>0</v>
      </c>
      <c r="H65" s="38">
        <f t="shared" si="23"/>
        <v>0</v>
      </c>
      <c r="I65" s="38">
        <f t="shared" si="23"/>
        <v>0</v>
      </c>
      <c r="J65" s="38">
        <f t="shared" si="23"/>
        <v>0</v>
      </c>
      <c r="K65" s="38">
        <f t="shared" si="23"/>
        <v>0</v>
      </c>
      <c r="L65" s="38">
        <f t="shared" si="23"/>
        <v>0</v>
      </c>
      <c r="M65" s="38">
        <f t="shared" si="23"/>
        <v>0</v>
      </c>
      <c r="N65" s="38">
        <f t="shared" si="23"/>
        <v>0</v>
      </c>
      <c r="O65" s="38">
        <f t="shared" si="23"/>
        <v>0</v>
      </c>
      <c r="P65" s="74">
        <f t="shared" si="23"/>
        <v>0</v>
      </c>
    </row>
    <row r="66" spans="1:17" s="18" customFormat="1" ht="15.75" thickBot="1">
      <c r="A66" s="107"/>
      <c r="B66" s="40"/>
      <c r="C66" s="54"/>
      <c r="D66" s="55" t="e">
        <f t="shared" ref="D66:P66" si="24">D65/D58</f>
        <v>#DIV/0!</v>
      </c>
      <c r="E66" s="55" t="e">
        <f t="shared" si="24"/>
        <v>#DIV/0!</v>
      </c>
      <c r="F66" s="55" t="e">
        <f t="shared" si="24"/>
        <v>#DIV/0!</v>
      </c>
      <c r="G66" s="55" t="e">
        <f t="shared" si="24"/>
        <v>#DIV/0!</v>
      </c>
      <c r="H66" s="55" t="e">
        <f t="shared" si="24"/>
        <v>#DIV/0!</v>
      </c>
      <c r="I66" s="55" t="e">
        <f t="shared" si="24"/>
        <v>#DIV/0!</v>
      </c>
      <c r="J66" s="55" t="e">
        <f t="shared" si="24"/>
        <v>#DIV/0!</v>
      </c>
      <c r="K66" s="55" t="e">
        <f t="shared" si="24"/>
        <v>#DIV/0!</v>
      </c>
      <c r="L66" s="55" t="e">
        <f t="shared" si="24"/>
        <v>#DIV/0!</v>
      </c>
      <c r="M66" s="55" t="e">
        <f t="shared" si="24"/>
        <v>#DIV/0!</v>
      </c>
      <c r="N66" s="55" t="e">
        <f t="shared" si="24"/>
        <v>#DIV/0!</v>
      </c>
      <c r="O66" s="55" t="e">
        <f t="shared" si="24"/>
        <v>#DIV/0!</v>
      </c>
      <c r="P66" s="75" t="e">
        <f t="shared" si="24"/>
        <v>#DIV/0!</v>
      </c>
      <c r="Q66" s="41"/>
    </row>
    <row r="67" spans="1:17" s="18" customFormat="1" ht="15">
      <c r="A67" s="107"/>
      <c r="B67" s="49" t="s">
        <v>43</v>
      </c>
      <c r="C67" s="52"/>
      <c r="D67" s="38">
        <f>BUDGET!D25</f>
        <v>500000</v>
      </c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51"/>
      <c r="P67" s="76">
        <f>SUM(D67:O67)</f>
        <v>500000</v>
      </c>
      <c r="Q67" s="41"/>
    </row>
    <row r="68" spans="1:17" s="18" customFormat="1" ht="15">
      <c r="A68" s="107"/>
      <c r="B68" s="56" t="s">
        <v>44</v>
      </c>
      <c r="C68" s="57"/>
      <c r="D68" s="58">
        <f>[5]Budget!D32</f>
        <v>0</v>
      </c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/>
      <c r="P68" s="77">
        <f>SUM(D68:O68)</f>
        <v>0</v>
      </c>
      <c r="Q68" s="41"/>
    </row>
    <row r="69" spans="1:17" s="18" customFormat="1" ht="15.75" thickBot="1">
      <c r="A69" s="107"/>
      <c r="B69" s="50" t="s">
        <v>42</v>
      </c>
      <c r="C69" s="53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78">
        <f>SUM(D69:O69)</f>
        <v>0</v>
      </c>
      <c r="Q69" s="41"/>
    </row>
    <row r="70" spans="1:17" s="39" customFormat="1" ht="15.75" thickBot="1">
      <c r="A70" s="107"/>
      <c r="B70" s="42" t="s">
        <v>45</v>
      </c>
      <c r="C70" s="43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78">
        <f>SUM(D70:O70)</f>
        <v>0</v>
      </c>
    </row>
    <row r="71" spans="1:17" s="39" customFormat="1" ht="15.75" thickBot="1">
      <c r="A71" s="108"/>
      <c r="B71" s="79" t="s">
        <v>26</v>
      </c>
      <c r="C71" s="80"/>
      <c r="D71" s="81">
        <f t="shared" ref="D71:O71" si="25">D65-D69</f>
        <v>0</v>
      </c>
      <c r="E71" s="81">
        <f t="shared" si="25"/>
        <v>0</v>
      </c>
      <c r="F71" s="81">
        <f t="shared" si="25"/>
        <v>0</v>
      </c>
      <c r="G71" s="81">
        <f t="shared" si="25"/>
        <v>0</v>
      </c>
      <c r="H71" s="81">
        <f t="shared" si="25"/>
        <v>0</v>
      </c>
      <c r="I71" s="81">
        <f t="shared" si="25"/>
        <v>0</v>
      </c>
      <c r="J71" s="81">
        <f t="shared" si="25"/>
        <v>0</v>
      </c>
      <c r="K71" s="81">
        <f t="shared" si="25"/>
        <v>0</v>
      </c>
      <c r="L71" s="81">
        <f t="shared" si="25"/>
        <v>0</v>
      </c>
      <c r="M71" s="81">
        <f t="shared" si="25"/>
        <v>0</v>
      </c>
      <c r="N71" s="81">
        <f t="shared" si="25"/>
        <v>0</v>
      </c>
      <c r="O71" s="81">
        <f t="shared" si="25"/>
        <v>0</v>
      </c>
      <c r="P71" s="82">
        <f>P65-P70</f>
        <v>0</v>
      </c>
    </row>
    <row r="72" spans="1:17"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</row>
    <row r="73" spans="1:17"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</row>
    <row r="74" spans="1:17"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</row>
    <row r="75" spans="1:17"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</row>
    <row r="76" spans="1:17"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</row>
    <row r="77" spans="1:17"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</row>
    <row r="78" spans="1:17"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</row>
    <row r="79" spans="1:17"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</row>
    <row r="80" spans="1:17"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</row>
    <row r="81" spans="4:16"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</row>
    <row r="82" spans="4:16"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</row>
    <row r="83" spans="4:16"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</row>
    <row r="84" spans="4:16"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</row>
    <row r="85" spans="4:16"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</row>
    <row r="86" spans="4:16"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</row>
    <row r="87" spans="4:16"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</row>
    <row r="88" spans="4:16"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</row>
    <row r="89" spans="4:16"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</row>
    <row r="90" spans="4:16"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</row>
    <row r="91" spans="4:16"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</row>
    <row r="92" spans="4:16"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</row>
    <row r="93" spans="4:16"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</row>
    <row r="94" spans="4:16"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</row>
    <row r="95" spans="4:16"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</row>
    <row r="96" spans="4:16"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</row>
    <row r="97" spans="4:16"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</row>
    <row r="98" spans="4:16"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</row>
    <row r="99" spans="4:16"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</row>
    <row r="100" spans="4:16"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</row>
    <row r="101" spans="4:16"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</row>
    <row r="102" spans="4:16"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</row>
    <row r="103" spans="4:16"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</row>
    <row r="104" spans="4:16"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</row>
    <row r="105" spans="4:16"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</row>
    <row r="106" spans="4:16"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</row>
    <row r="107" spans="4:16"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</row>
    <row r="108" spans="4:16"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</row>
    <row r="109" spans="4:16"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</row>
    <row r="110" spans="4:16"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</row>
    <row r="111" spans="4:16"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</row>
    <row r="112" spans="4:16"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</row>
    <row r="113" spans="4:16"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</row>
    <row r="114" spans="4:16"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</row>
    <row r="115" spans="4:16"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</row>
    <row r="116" spans="4:16"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</row>
    <row r="117" spans="4:16"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</row>
    <row r="118" spans="4:16"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</row>
    <row r="119" spans="4:16"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</row>
    <row r="120" spans="4:16"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</row>
    <row r="121" spans="4:16"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  <row r="122" spans="4:16"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</row>
    <row r="123" spans="4:16"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</row>
    <row r="124" spans="4:16"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</row>
    <row r="125" spans="4:16"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</row>
    <row r="126" spans="4:16"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</row>
    <row r="127" spans="4:16"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</row>
    <row r="128" spans="4:16"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</row>
    <row r="129" spans="4:16"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</row>
    <row r="130" spans="4:16"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</row>
    <row r="131" spans="4:16"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</row>
    <row r="132" spans="4:16"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</row>
    <row r="133" spans="4:16"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</row>
    <row r="134" spans="4:16"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</row>
    <row r="135" spans="4:16"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</row>
    <row r="136" spans="4:16"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</row>
    <row r="137" spans="4:16"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</row>
    <row r="138" spans="4:16"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</row>
    <row r="139" spans="4:16"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</row>
    <row r="140" spans="4:16"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</row>
    <row r="141" spans="4:16"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</row>
    <row r="142" spans="4:16"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</row>
    <row r="143" spans="4:16"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</row>
    <row r="144" spans="4:16"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</row>
    <row r="145" spans="4:16"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</row>
    <row r="146" spans="4:16"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</row>
    <row r="147" spans="4:16"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</row>
    <row r="148" spans="4:16"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</row>
    <row r="149" spans="4:16"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</row>
    <row r="150" spans="4:16"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</row>
    <row r="151" spans="4:16"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</row>
    <row r="152" spans="4:16"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</row>
    <row r="153" spans="4:16"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</row>
    <row r="154" spans="4:16"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</row>
    <row r="155" spans="4:16"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</row>
    <row r="156" spans="4:16"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</row>
    <row r="157" spans="4:16"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</row>
    <row r="158" spans="4:16"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</row>
    <row r="159" spans="4:16"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</row>
    <row r="160" spans="4:16"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</row>
    <row r="161" spans="4:16"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</row>
    <row r="162" spans="4:16"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</row>
    <row r="163" spans="4:16"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</row>
    <row r="164" spans="4:16"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</row>
    <row r="165" spans="4:16"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</row>
    <row r="166" spans="4:16"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</row>
    <row r="167" spans="4:16"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</row>
    <row r="168" spans="4:16"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</row>
    <row r="169" spans="4:16"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</row>
    <row r="170" spans="4:16"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</row>
    <row r="171" spans="4:16"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</row>
    <row r="172" spans="4:16"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</row>
    <row r="173" spans="4:16"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</row>
    <row r="174" spans="4:16"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</row>
    <row r="175" spans="4:16"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</row>
    <row r="176" spans="4:16"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</row>
    <row r="177" spans="4:16"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</row>
    <row r="178" spans="4:16"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</row>
    <row r="179" spans="4:16"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</row>
    <row r="180" spans="4:16"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</row>
    <row r="181" spans="4:16"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</row>
    <row r="182" spans="4:16"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</row>
    <row r="183" spans="4:16"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</row>
    <row r="184" spans="4:16"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</row>
    <row r="185" spans="4:16"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</row>
    <row r="186" spans="4:16"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</row>
    <row r="187" spans="4:16"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</row>
    <row r="188" spans="4:16"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</row>
    <row r="189" spans="4:16"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</row>
    <row r="190" spans="4:16"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</row>
    <row r="191" spans="4:16"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</row>
    <row r="192" spans="4:16"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</row>
    <row r="193" spans="4:16"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</row>
    <row r="194" spans="4:16"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</row>
    <row r="195" spans="4:16"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</row>
    <row r="196" spans="4:16"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</row>
    <row r="197" spans="4:16"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</row>
    <row r="198" spans="4:16"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</row>
    <row r="199" spans="4:16"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</row>
    <row r="200" spans="4:16"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</row>
    <row r="201" spans="4:16"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</row>
    <row r="202" spans="4:16"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</row>
    <row r="203" spans="4:16"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</row>
    <row r="204" spans="4:16"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</row>
    <row r="205" spans="4:16"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</row>
    <row r="206" spans="4:16"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</row>
    <row r="207" spans="4:16"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</row>
    <row r="208" spans="4:16"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</row>
    <row r="209" spans="4:16"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</row>
    <row r="210" spans="4:16"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</row>
    <row r="211" spans="4:16"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</row>
    <row r="212" spans="4:16"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</row>
    <row r="213" spans="4:16"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</row>
    <row r="214" spans="4:16"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</row>
    <row r="215" spans="4:16"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</row>
    <row r="216" spans="4:16"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</row>
    <row r="217" spans="4:16"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</row>
    <row r="218" spans="4:16"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</row>
    <row r="219" spans="4:16"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</row>
    <row r="220" spans="4:16"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</row>
    <row r="221" spans="4:16"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</row>
    <row r="222" spans="4:16"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</row>
    <row r="223" spans="4:16"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</row>
    <row r="224" spans="4:16"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</row>
    <row r="225" spans="4:16"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</row>
    <row r="226" spans="4:16"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</row>
    <row r="227" spans="4:16"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</row>
    <row r="228" spans="4:16"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</row>
    <row r="229" spans="4:16"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</row>
    <row r="230" spans="4:16"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</row>
    <row r="231" spans="4:16"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</row>
    <row r="232" spans="4:16"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</row>
    <row r="233" spans="4:16"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</row>
    <row r="234" spans="4:16"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</row>
    <row r="235" spans="4:16"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</row>
    <row r="236" spans="4:16"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</row>
    <row r="237" spans="4:16"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</row>
    <row r="238" spans="4:16"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</row>
    <row r="239" spans="4:16"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</row>
    <row r="240" spans="4:16"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</row>
    <row r="241" spans="4:16"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</row>
    <row r="242" spans="4:16"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</row>
    <row r="243" spans="4:16"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</row>
    <row r="244" spans="4:16"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</row>
    <row r="245" spans="4:16"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</row>
    <row r="246" spans="4:16"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</row>
    <row r="247" spans="4:16"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</row>
    <row r="248" spans="4:16"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</row>
    <row r="249" spans="4:16"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</row>
    <row r="250" spans="4:16"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</row>
    <row r="251" spans="4:16"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</row>
    <row r="252" spans="4:16"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</row>
    <row r="253" spans="4:16"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</row>
    <row r="254" spans="4:16"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</row>
    <row r="255" spans="4:16"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</row>
    <row r="256" spans="4:16"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</row>
    <row r="257" spans="4:16"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</row>
    <row r="258" spans="4:16"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</row>
    <row r="259" spans="4:16"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</row>
    <row r="260" spans="4:16"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</row>
    <row r="261" spans="4:16"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</row>
    <row r="262" spans="4:16"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</row>
    <row r="263" spans="4:16"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</row>
    <row r="264" spans="4:16"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</row>
    <row r="265" spans="4:16"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</row>
    <row r="266" spans="4:16"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</row>
    <row r="267" spans="4:16"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</row>
    <row r="268" spans="4:16"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</row>
    <row r="269" spans="4:16"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</row>
    <row r="270" spans="4:16"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</row>
    <row r="271" spans="4:16"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</row>
    <row r="272" spans="4:16"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</row>
    <row r="273" spans="4:16"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</row>
    <row r="274" spans="4:16"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</row>
    <row r="275" spans="4:16"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</row>
    <row r="276" spans="4:16"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</row>
    <row r="277" spans="4:16"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</row>
    <row r="278" spans="4:16"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</row>
    <row r="279" spans="4:16"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</row>
    <row r="280" spans="4:16"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</row>
    <row r="281" spans="4:16"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</row>
    <row r="282" spans="4:16"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</row>
    <row r="283" spans="4:16"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</row>
    <row r="284" spans="4:16"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</row>
    <row r="285" spans="4:16"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</row>
    <row r="286" spans="4:16"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</row>
    <row r="287" spans="4:16"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</row>
    <row r="288" spans="4:16"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</row>
    <row r="289" spans="4:16"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</row>
    <row r="290" spans="4:16"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</row>
    <row r="291" spans="4:16"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</row>
    <row r="292" spans="4:16"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</row>
    <row r="293" spans="4:16"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</row>
    <row r="294" spans="4:16"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</row>
    <row r="295" spans="4:16"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</row>
    <row r="296" spans="4:16"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</row>
    <row r="297" spans="4:16"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</row>
    <row r="298" spans="4:16"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</row>
    <row r="299" spans="4:16"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</row>
    <row r="300" spans="4:16"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</row>
    <row r="301" spans="4:16"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</row>
    <row r="302" spans="4:16"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</row>
    <row r="303" spans="4:16"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</row>
    <row r="304" spans="4:16"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</row>
    <row r="305" spans="4:16"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</row>
    <row r="306" spans="4:16"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</row>
    <row r="307" spans="4:16"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</row>
    <row r="308" spans="4:16"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</row>
    <row r="309" spans="4:16"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</row>
    <row r="310" spans="4:16"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</row>
    <row r="311" spans="4:16"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</row>
    <row r="312" spans="4:16"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</row>
    <row r="313" spans="4:16"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</row>
    <row r="314" spans="4:16"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</row>
    <row r="315" spans="4:16"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</row>
    <row r="316" spans="4:16"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</row>
    <row r="317" spans="4:16"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</row>
    <row r="318" spans="4:16"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</row>
    <row r="319" spans="4:16"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</row>
    <row r="320" spans="4:16"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</row>
    <row r="321" spans="4:16"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</row>
    <row r="322" spans="4:16"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</row>
    <row r="323" spans="4:16"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</row>
    <row r="324" spans="4:16"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</row>
    <row r="325" spans="4:16"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</row>
    <row r="326" spans="4:16"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</row>
    <row r="327" spans="4:16"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</row>
    <row r="328" spans="4:16"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</row>
    <row r="329" spans="4:16"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</row>
    <row r="330" spans="4:16"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</row>
    <row r="331" spans="4:16"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</row>
    <row r="332" spans="4:16"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</row>
    <row r="333" spans="4:16"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</row>
    <row r="334" spans="4:16"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</row>
    <row r="335" spans="4:16"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</row>
    <row r="336" spans="4:16"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</row>
    <row r="337" spans="4:16"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</row>
    <row r="338" spans="4:16"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</row>
    <row r="339" spans="4:16"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</row>
    <row r="340" spans="4:16"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</row>
    <row r="341" spans="4:16"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</row>
    <row r="342" spans="4:16"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</row>
    <row r="343" spans="4:16"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</row>
    <row r="344" spans="4:16"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</row>
    <row r="345" spans="4:16"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</row>
    <row r="346" spans="4:16"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</row>
    <row r="347" spans="4:16"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</row>
    <row r="348" spans="4:16"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</row>
    <row r="349" spans="4:16"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</row>
    <row r="350" spans="4:16"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</row>
    <row r="351" spans="4:16"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</row>
    <row r="352" spans="4:16"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</row>
    <row r="353" spans="4:16"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</row>
    <row r="354" spans="4:16"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</row>
    <row r="355" spans="4:16"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</row>
    <row r="356" spans="4:16"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</row>
    <row r="357" spans="4:16"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</row>
    <row r="358" spans="4:16"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</row>
    <row r="359" spans="4:16"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</row>
    <row r="360" spans="4:16"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</row>
    <row r="361" spans="4:16"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</row>
    <row r="362" spans="4:16"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</row>
    <row r="363" spans="4:16"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</row>
    <row r="364" spans="4:16"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</row>
    <row r="365" spans="4:16"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</row>
    <row r="366" spans="4:16"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</row>
    <row r="367" spans="4:16"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</row>
    <row r="368" spans="4:16"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</row>
    <row r="369" spans="4:16"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</row>
    <row r="370" spans="4:16"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</row>
    <row r="371" spans="4:16"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</row>
    <row r="372" spans="4:16"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</row>
    <row r="373" spans="4:16"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</row>
    <row r="374" spans="4:16"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</row>
    <row r="375" spans="4:16"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</row>
    <row r="376" spans="4:16"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</row>
    <row r="377" spans="4:16"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</row>
    <row r="378" spans="4:16"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</row>
    <row r="379" spans="4:16"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</row>
    <row r="380" spans="4:16"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</row>
    <row r="381" spans="4:16"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</row>
    <row r="382" spans="4:16"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</row>
    <row r="383" spans="4:16"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</row>
    <row r="384" spans="4:16"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</row>
    <row r="385" spans="4:16"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</row>
    <row r="386" spans="4:16"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</row>
    <row r="387" spans="4:16"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</row>
    <row r="388" spans="4:16"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</row>
    <row r="389" spans="4:16"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</row>
    <row r="390" spans="4:16"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</row>
    <row r="391" spans="4:16"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</row>
    <row r="392" spans="4:16"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</row>
    <row r="393" spans="4:16"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</row>
    <row r="394" spans="4:16"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</row>
    <row r="395" spans="4:16"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</row>
    <row r="396" spans="4:16"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</row>
    <row r="397" spans="4:16"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</row>
    <row r="398" spans="4:16"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</row>
    <row r="399" spans="4:16"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</row>
    <row r="400" spans="4:16"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</row>
    <row r="401" spans="4:16"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</row>
    <row r="402" spans="4:16"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</row>
    <row r="403" spans="4:16"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</row>
    <row r="404" spans="4:16"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</row>
    <row r="405" spans="4:16"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</row>
    <row r="406" spans="4:16"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</row>
    <row r="407" spans="4:16"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</row>
    <row r="408" spans="4:16"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</row>
    <row r="409" spans="4:16"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</row>
    <row r="410" spans="4:16"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</row>
    <row r="411" spans="4:16"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</row>
    <row r="412" spans="4:16"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</row>
    <row r="413" spans="4:16"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</row>
    <row r="414" spans="4:16"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</row>
    <row r="415" spans="4:16"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</row>
    <row r="416" spans="4:16"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</row>
    <row r="417" spans="4:16"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</row>
    <row r="418" spans="4:16"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</row>
    <row r="419" spans="4:16"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</row>
    <row r="420" spans="4:16"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</row>
    <row r="421" spans="4:16"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</row>
    <row r="422" spans="4:16"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</row>
    <row r="423" spans="4:16"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</row>
    <row r="424" spans="4:16"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</row>
    <row r="425" spans="4:16"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</row>
    <row r="426" spans="4:16"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</row>
    <row r="427" spans="4:16"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</row>
    <row r="428" spans="4:16"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</row>
    <row r="429" spans="4:16"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</row>
    <row r="430" spans="4:16"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</row>
    <row r="431" spans="4:16"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</row>
    <row r="432" spans="4:16"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</row>
    <row r="433" spans="4:16"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</row>
    <row r="434" spans="4:16"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</row>
    <row r="435" spans="4:16"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</row>
    <row r="436" spans="4:16"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</row>
    <row r="437" spans="4:16"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</row>
    <row r="438" spans="4:16"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</row>
    <row r="439" spans="4:16"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</row>
    <row r="440" spans="4:16"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</row>
    <row r="441" spans="4:16"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</row>
    <row r="442" spans="4:16"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</row>
    <row r="443" spans="4:16"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</row>
    <row r="444" spans="4:16"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</row>
    <row r="445" spans="4:16"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</row>
    <row r="446" spans="4:16"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</row>
    <row r="447" spans="4:16"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</row>
    <row r="448" spans="4:16"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</row>
    <row r="449" spans="4:16"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</row>
    <row r="450" spans="4:16"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</row>
    <row r="451" spans="4:16"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</row>
    <row r="452" spans="4:16"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</row>
    <row r="453" spans="4:16"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</row>
    <row r="454" spans="4:16"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</row>
    <row r="455" spans="4:16"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</row>
    <row r="456" spans="4:16"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</row>
    <row r="457" spans="4:16"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</row>
    <row r="458" spans="4:16"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</row>
    <row r="459" spans="4:16"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</row>
    <row r="460" spans="4:16"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</row>
    <row r="461" spans="4:16"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</row>
    <row r="462" spans="4:16"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</row>
    <row r="463" spans="4:16"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</row>
    <row r="464" spans="4:16"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</row>
    <row r="465" spans="4:16"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</row>
    <row r="466" spans="4:16"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</row>
    <row r="467" spans="4:16"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</row>
    <row r="468" spans="4:16"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</row>
    <row r="469" spans="4:16"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</row>
    <row r="470" spans="4:16"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</row>
    <row r="471" spans="4:16"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</row>
    <row r="472" spans="4:16"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</row>
    <row r="473" spans="4:16"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</row>
    <row r="474" spans="4:16"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</row>
    <row r="475" spans="4:16"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</row>
    <row r="476" spans="4:16"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</row>
    <row r="477" spans="4:16"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</row>
    <row r="478" spans="4:16"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</row>
    <row r="479" spans="4:16"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</row>
    <row r="480" spans="4:16"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</row>
    <row r="481" spans="4:16"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</row>
    <row r="482" spans="4:16"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</row>
    <row r="483" spans="4:16"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</row>
    <row r="484" spans="4:16"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</row>
    <row r="485" spans="4:16"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</row>
    <row r="486" spans="4:16"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</row>
    <row r="487" spans="4:16"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</row>
    <row r="488" spans="4:16"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</row>
    <row r="489" spans="4:16"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</row>
    <row r="490" spans="4:16"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</row>
    <row r="491" spans="4:16"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</row>
    <row r="492" spans="4:16"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</row>
    <row r="493" spans="4:16"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</row>
    <row r="494" spans="4:16"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</row>
    <row r="495" spans="4:16"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</row>
    <row r="496" spans="4:16"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</row>
    <row r="497" spans="4:16"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</row>
    <row r="498" spans="4:16"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</row>
    <row r="499" spans="4:16"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</row>
    <row r="500" spans="4:16"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</row>
    <row r="501" spans="4:16"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</row>
    <row r="502" spans="4:16"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</row>
    <row r="503" spans="4:16"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</row>
    <row r="504" spans="4:16"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</row>
    <row r="505" spans="4:16"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</row>
    <row r="506" spans="4:16"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</row>
    <row r="507" spans="4:16"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</row>
    <row r="508" spans="4:16"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</row>
    <row r="509" spans="4:16"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</row>
    <row r="510" spans="4:16"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</row>
    <row r="511" spans="4:16"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</row>
    <row r="512" spans="4:16"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</row>
    <row r="513" spans="4:16"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</row>
    <row r="514" spans="4:16"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</row>
    <row r="515" spans="4:16"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</row>
    <row r="516" spans="4:16"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</row>
    <row r="517" spans="4:16"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</row>
    <row r="518" spans="4:16"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</row>
    <row r="519" spans="4:16"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</row>
    <row r="520" spans="4:16"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</row>
    <row r="521" spans="4:16"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</row>
    <row r="522" spans="4:16"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</row>
    <row r="523" spans="4:16"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</row>
    <row r="524" spans="4:16"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</row>
    <row r="525" spans="4:16"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</row>
    <row r="526" spans="4:16"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</row>
    <row r="527" spans="4:16"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</row>
    <row r="528" spans="4:16"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</row>
    <row r="529" spans="4:16"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</row>
    <row r="530" spans="4:16"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</row>
    <row r="531" spans="4:16"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</row>
    <row r="532" spans="4:16"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</row>
    <row r="533" spans="4:16"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</row>
    <row r="534" spans="4:16"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</row>
    <row r="535" spans="4:16"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</row>
    <row r="536" spans="4:16"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</row>
    <row r="537" spans="4:16"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</row>
    <row r="538" spans="4:16"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</row>
    <row r="539" spans="4:16"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</row>
    <row r="540" spans="4:16"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</row>
    <row r="541" spans="4:16"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</row>
    <row r="542" spans="4:16"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</row>
    <row r="543" spans="4:16"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</row>
    <row r="544" spans="4:16"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</row>
    <row r="545" spans="4:16"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</row>
    <row r="546" spans="4:16"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</row>
    <row r="547" spans="4:16"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</row>
    <row r="548" spans="4:16"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</row>
    <row r="549" spans="4:16"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</row>
    <row r="550" spans="4:16"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</row>
    <row r="551" spans="4:16"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</row>
    <row r="552" spans="4:16"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</row>
    <row r="553" spans="4:16"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</row>
    <row r="554" spans="4:16"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</row>
    <row r="555" spans="4:16"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</row>
    <row r="556" spans="4:16"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</row>
    <row r="557" spans="4:16"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</row>
    <row r="558" spans="4:16"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</row>
    <row r="559" spans="4:16"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</row>
    <row r="560" spans="4:16"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</row>
    <row r="561" spans="4:16"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</row>
    <row r="562" spans="4:16"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</row>
    <row r="563" spans="4:16"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</row>
    <row r="564" spans="4:16"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</row>
    <row r="565" spans="4:16"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</row>
    <row r="566" spans="4:16"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</row>
    <row r="567" spans="4:16"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</row>
    <row r="568" spans="4:16"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</row>
    <row r="569" spans="4:16"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</row>
    <row r="570" spans="4:16"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</row>
    <row r="571" spans="4:16"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</row>
    <row r="572" spans="4:16"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</row>
    <row r="573" spans="4:16"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</row>
    <row r="574" spans="4:16"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</row>
    <row r="575" spans="4:16"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</row>
    <row r="576" spans="4:16"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</row>
    <row r="577" spans="4:16"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</row>
    <row r="578" spans="4:16"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</row>
    <row r="579" spans="4:16"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</row>
    <row r="580" spans="4:16"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</row>
    <row r="581" spans="4:16"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</row>
    <row r="582" spans="4:16"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</row>
    <row r="583" spans="4:16"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</row>
    <row r="584" spans="4:16"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</row>
    <row r="585" spans="4:16"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</row>
    <row r="586" spans="4:16"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</row>
    <row r="587" spans="4:16"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</row>
    <row r="588" spans="4:16"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</row>
    <row r="589" spans="4:16"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</row>
    <row r="590" spans="4:16"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</row>
    <row r="591" spans="4:16"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</row>
    <row r="592" spans="4:16"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</row>
    <row r="593" spans="4:16"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</row>
    <row r="594" spans="4:16"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</row>
    <row r="595" spans="4:16"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</row>
    <row r="596" spans="4:16"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</row>
    <row r="597" spans="4:16"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</row>
    <row r="598" spans="4:16"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</row>
    <row r="599" spans="4:16"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</row>
    <row r="600" spans="4:16"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</row>
    <row r="601" spans="4:16"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</row>
    <row r="602" spans="4:16"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</row>
    <row r="603" spans="4:16"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</row>
    <row r="604" spans="4:16"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</row>
    <row r="605" spans="4:16"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</row>
    <row r="606" spans="4:16"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</row>
    <row r="607" spans="4:16"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</row>
    <row r="608" spans="4:16"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</row>
    <row r="609" spans="4:16"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</row>
    <row r="610" spans="4:16"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</row>
    <row r="611" spans="4:16"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</row>
    <row r="612" spans="4:16"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</row>
    <row r="613" spans="4:16"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</row>
    <row r="614" spans="4:16"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</row>
    <row r="615" spans="4:16"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</row>
    <row r="616" spans="4:16"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</row>
    <row r="617" spans="4:16"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</row>
    <row r="618" spans="4:16"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</row>
    <row r="619" spans="4:16"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</row>
    <row r="620" spans="4:16"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</row>
    <row r="621" spans="4:16"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</row>
    <row r="622" spans="4:16"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</row>
    <row r="623" spans="4:16"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</row>
    <row r="624" spans="4:16"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</row>
    <row r="625" spans="4:16"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</row>
    <row r="626" spans="4:16"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</row>
    <row r="627" spans="4:16"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</row>
    <row r="628" spans="4:16"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</row>
    <row r="629" spans="4:16"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</row>
    <row r="630" spans="4:16"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</row>
    <row r="631" spans="4:16"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</row>
    <row r="632" spans="4:16"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</row>
    <row r="633" spans="4:16"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</row>
    <row r="634" spans="4:16"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</row>
    <row r="635" spans="4:16"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</row>
    <row r="636" spans="4:16"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</row>
    <row r="637" spans="4:16"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</row>
    <row r="638" spans="4:16"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</row>
    <row r="639" spans="4:16"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</row>
    <row r="640" spans="4:16"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</row>
    <row r="641" spans="4:16"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</row>
    <row r="642" spans="4:16"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</row>
    <row r="643" spans="4:16"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</row>
    <row r="644" spans="4:16"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</row>
    <row r="645" spans="4:16"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</row>
    <row r="646" spans="4:16"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</row>
    <row r="647" spans="4:16"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</row>
    <row r="648" spans="4:16"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</row>
  </sheetData>
  <mergeCells count="6">
    <mergeCell ref="B2:P2"/>
    <mergeCell ref="P4:P5"/>
    <mergeCell ref="A29:A49"/>
    <mergeCell ref="A51:A71"/>
    <mergeCell ref="A4:C5"/>
    <mergeCell ref="A6:A27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8" scale="51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BUDGET</vt:lpstr>
      <vt:lpstr>BUDGET!Oblast_tisku</vt:lpstr>
    </vt:vector>
  </TitlesOfParts>
  <Company>Tržiště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jiri.hlavaty</cp:lastModifiedBy>
  <cp:lastPrinted>2014-11-04T14:37:43Z</cp:lastPrinted>
  <dcterms:created xsi:type="dcterms:W3CDTF">2008-11-09T16:15:09Z</dcterms:created>
  <dcterms:modified xsi:type="dcterms:W3CDTF">2017-12-17T13:08:31Z</dcterms:modified>
</cp:coreProperties>
</file>