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4640" windowHeight="9120"/>
  </bookViews>
  <sheets>
    <sheet name="BUDGET" sheetId="1" r:id="rId1"/>
  </sheets>
  <definedNames>
    <definedName name="_xlnm.Print_Titles" localSheetId="0">BUDGET!$4:$5</definedName>
    <definedName name="_xlnm.Print_Area" localSheetId="0">BUDGET!$B$2:$P$112</definedName>
  </definedNames>
  <calcPr calcId="125725"/>
</workbook>
</file>

<file path=xl/calcChain.xml><?xml version="1.0" encoding="utf-8"?>
<calcChain xmlns="http://schemas.openxmlformats.org/spreadsheetml/2006/main">
  <c r="D9" i="1"/>
  <c r="M8"/>
  <c r="M9" s="1"/>
  <c r="P10"/>
  <c r="O44"/>
  <c r="N44"/>
  <c r="M44"/>
  <c r="L44"/>
  <c r="K44"/>
  <c r="J44"/>
  <c r="I44"/>
  <c r="H44"/>
  <c r="G44"/>
  <c r="F44"/>
  <c r="E44"/>
  <c r="D44"/>
  <c r="P66"/>
  <c r="P53"/>
  <c r="P54"/>
  <c r="P43"/>
  <c r="P49"/>
  <c r="P50"/>
  <c r="P51"/>
  <c r="P52"/>
  <c r="P99"/>
  <c r="P65"/>
  <c r="P79"/>
  <c r="P86"/>
  <c r="P25"/>
  <c r="D8"/>
  <c r="D22"/>
  <c r="E8"/>
  <c r="E12" s="1"/>
  <c r="E22"/>
  <c r="F8"/>
  <c r="F12" s="1"/>
  <c r="F22"/>
  <c r="G8"/>
  <c r="G12" s="1"/>
  <c r="G22"/>
  <c r="H8"/>
  <c r="H9" s="1"/>
  <c r="H22"/>
  <c r="I8"/>
  <c r="I12" s="1"/>
  <c r="I22"/>
  <c r="J8"/>
  <c r="J12" s="1"/>
  <c r="J22"/>
  <c r="K8"/>
  <c r="K12" s="1"/>
  <c r="K22"/>
  <c r="L8"/>
  <c r="L12" s="1"/>
  <c r="L22"/>
  <c r="M22"/>
  <c r="N8"/>
  <c r="N12" s="1"/>
  <c r="N22"/>
  <c r="O8"/>
  <c r="O12" s="1"/>
  <c r="O22"/>
  <c r="P21"/>
  <c r="E111"/>
  <c r="E33" s="1"/>
  <c r="F111"/>
  <c r="F33" s="1"/>
  <c r="G111"/>
  <c r="G33" s="1"/>
  <c r="H111"/>
  <c r="H33" s="1"/>
  <c r="I111"/>
  <c r="I33" s="1"/>
  <c r="J111"/>
  <c r="J33" s="1"/>
  <c r="K111"/>
  <c r="K33" s="1"/>
  <c r="L111"/>
  <c r="L33" s="1"/>
  <c r="M111"/>
  <c r="M33" s="1"/>
  <c r="N111"/>
  <c r="N33" s="1"/>
  <c r="O111"/>
  <c r="O33" s="1"/>
  <c r="E94"/>
  <c r="E32" s="1"/>
  <c r="F94"/>
  <c r="F32" s="1"/>
  <c r="G94"/>
  <c r="G32" s="1"/>
  <c r="H94"/>
  <c r="H32" s="1"/>
  <c r="I94"/>
  <c r="I32" s="1"/>
  <c r="J94"/>
  <c r="J32" s="1"/>
  <c r="K94"/>
  <c r="K32" s="1"/>
  <c r="L94"/>
  <c r="L32" s="1"/>
  <c r="M94"/>
  <c r="M32" s="1"/>
  <c r="N94"/>
  <c r="N32" s="1"/>
  <c r="O94"/>
  <c r="O32" s="1"/>
  <c r="E81"/>
  <c r="E31" s="1"/>
  <c r="F81"/>
  <c r="F31" s="1"/>
  <c r="G81"/>
  <c r="G31" s="1"/>
  <c r="H81"/>
  <c r="H31" s="1"/>
  <c r="I81"/>
  <c r="I31" s="1"/>
  <c r="J81"/>
  <c r="J31" s="1"/>
  <c r="K81"/>
  <c r="K31" s="1"/>
  <c r="L81"/>
  <c r="L31" s="1"/>
  <c r="M81"/>
  <c r="M31" s="1"/>
  <c r="N81"/>
  <c r="N31" s="1"/>
  <c r="O81"/>
  <c r="O31" s="1"/>
  <c r="E60"/>
  <c r="E30" s="1"/>
  <c r="F60"/>
  <c r="F30" s="1"/>
  <c r="G60"/>
  <c r="G30" s="1"/>
  <c r="H60"/>
  <c r="H30" s="1"/>
  <c r="I60"/>
  <c r="I30" s="1"/>
  <c r="J60"/>
  <c r="J30" s="1"/>
  <c r="K60"/>
  <c r="K30" s="1"/>
  <c r="L60"/>
  <c r="L30" s="1"/>
  <c r="M60"/>
  <c r="M30" s="1"/>
  <c r="N60"/>
  <c r="N30" s="1"/>
  <c r="O60"/>
  <c r="O30" s="1"/>
  <c r="D111"/>
  <c r="D33"/>
  <c r="D94"/>
  <c r="D32"/>
  <c r="D81"/>
  <c r="D31" s="1"/>
  <c r="D60"/>
  <c r="D30" s="1"/>
  <c r="E68"/>
  <c r="E88"/>
  <c r="E101"/>
  <c r="E112" s="1"/>
  <c r="F68"/>
  <c r="F88"/>
  <c r="G68"/>
  <c r="D68"/>
  <c r="D88"/>
  <c r="D101"/>
  <c r="D112" s="1"/>
  <c r="P6"/>
  <c r="D95"/>
  <c r="P110"/>
  <c r="P105"/>
  <c r="P109"/>
  <c r="P106"/>
  <c r="P104"/>
  <c r="P107"/>
  <c r="P108"/>
  <c r="P103"/>
  <c r="P102"/>
  <c r="E95"/>
  <c r="P93"/>
  <c r="P90"/>
  <c r="P92"/>
  <c r="P91"/>
  <c r="P89"/>
  <c r="P14"/>
  <c r="P15"/>
  <c r="P16"/>
  <c r="P17"/>
  <c r="P18"/>
  <c r="P19"/>
  <c r="P20"/>
  <c r="P45"/>
  <c r="P46"/>
  <c r="P47"/>
  <c r="P48"/>
  <c r="P55"/>
  <c r="P56"/>
  <c r="P57"/>
  <c r="P58"/>
  <c r="P59"/>
  <c r="P69"/>
  <c r="P70"/>
  <c r="P71"/>
  <c r="P74"/>
  <c r="P78"/>
  <c r="P72"/>
  <c r="P73"/>
  <c r="P75"/>
  <c r="P76"/>
  <c r="P77"/>
  <c r="P80"/>
  <c r="P94"/>
  <c r="P111"/>
  <c r="F101"/>
  <c r="F112" s="1"/>
  <c r="G88"/>
  <c r="H68"/>
  <c r="P64"/>
  <c r="I68"/>
  <c r="G95"/>
  <c r="H88"/>
  <c r="H95"/>
  <c r="G101"/>
  <c r="I101"/>
  <c r="J68"/>
  <c r="H101"/>
  <c r="H112"/>
  <c r="I88"/>
  <c r="I95"/>
  <c r="J88"/>
  <c r="J95"/>
  <c r="K68"/>
  <c r="J101"/>
  <c r="J112" s="1"/>
  <c r="L68"/>
  <c r="K88"/>
  <c r="K95"/>
  <c r="P85"/>
  <c r="L88"/>
  <c r="L95" s="1"/>
  <c r="M68"/>
  <c r="K101"/>
  <c r="K112"/>
  <c r="N68"/>
  <c r="P67"/>
  <c r="M88"/>
  <c r="M95"/>
  <c r="L101"/>
  <c r="L112"/>
  <c r="P42"/>
  <c r="O68"/>
  <c r="O29" s="1"/>
  <c r="P41"/>
  <c r="N88"/>
  <c r="M101"/>
  <c r="M112" s="1"/>
  <c r="P87"/>
  <c r="O88"/>
  <c r="O95"/>
  <c r="N101"/>
  <c r="N112"/>
  <c r="P98"/>
  <c r="P100"/>
  <c r="O101"/>
  <c r="O112"/>
  <c r="G112"/>
  <c r="P88"/>
  <c r="P101"/>
  <c r="O9" l="1"/>
  <c r="N9"/>
  <c r="M12"/>
  <c r="M11" s="1"/>
  <c r="L9"/>
  <c r="K9"/>
  <c r="J9"/>
  <c r="I9"/>
  <c r="G9"/>
  <c r="F9"/>
  <c r="E9"/>
  <c r="P44"/>
  <c r="K82"/>
  <c r="K29"/>
  <c r="J29"/>
  <c r="E29"/>
  <c r="P22"/>
  <c r="I82"/>
  <c r="G82"/>
  <c r="H61"/>
  <c r="L61"/>
  <c r="H29"/>
  <c r="H12"/>
  <c r="H24" s="1"/>
  <c r="D12"/>
  <c r="D11" s="1"/>
  <c r="N61"/>
  <c r="J61"/>
  <c r="F61"/>
  <c r="L29"/>
  <c r="K11"/>
  <c r="K24"/>
  <c r="H11"/>
  <c r="F24"/>
  <c r="F11"/>
  <c r="P8"/>
  <c r="P7" s="1"/>
  <c r="K34"/>
  <c r="I34"/>
  <c r="G34"/>
  <c r="M82"/>
  <c r="J82"/>
  <c r="H82"/>
  <c r="O82"/>
  <c r="E34"/>
  <c r="M34"/>
  <c r="P81"/>
  <c r="N82"/>
  <c r="F82"/>
  <c r="D82"/>
  <c r="I29"/>
  <c r="G29"/>
  <c r="E82"/>
  <c r="L82"/>
  <c r="E61"/>
  <c r="K61"/>
  <c r="D61"/>
  <c r="O61"/>
  <c r="M61"/>
  <c r="I61"/>
  <c r="G61"/>
  <c r="P60"/>
  <c r="N29"/>
  <c r="D29"/>
  <c r="F29"/>
  <c r="I11"/>
  <c r="I24"/>
  <c r="N11"/>
  <c r="N24"/>
  <c r="L11"/>
  <c r="L24"/>
  <c r="G11"/>
  <c r="G24"/>
  <c r="J11"/>
  <c r="J24"/>
  <c r="E11"/>
  <c r="E24"/>
  <c r="P32"/>
  <c r="P112"/>
  <c r="P31"/>
  <c r="N34"/>
  <c r="L34"/>
  <c r="J34"/>
  <c r="H34"/>
  <c r="F34"/>
  <c r="O34"/>
  <c r="O35" s="1"/>
  <c r="P33"/>
  <c r="D34"/>
  <c r="P30"/>
  <c r="O24"/>
  <c r="O11"/>
  <c r="M24"/>
  <c r="M29"/>
  <c r="P68"/>
  <c r="D24"/>
  <c r="N95"/>
  <c r="I112"/>
  <c r="F95"/>
  <c r="P95" s="1"/>
  <c r="H35" l="1"/>
  <c r="K35"/>
  <c r="P12"/>
  <c r="J35"/>
  <c r="J37" s="1"/>
  <c r="J38" s="1"/>
  <c r="E35"/>
  <c r="E37" s="1"/>
  <c r="E38" s="1"/>
  <c r="H37"/>
  <c r="H38" s="1"/>
  <c r="I35"/>
  <c r="I37" s="1"/>
  <c r="I38" s="1"/>
  <c r="G35"/>
  <c r="G37" s="1"/>
  <c r="G38" s="1"/>
  <c r="L35"/>
  <c r="L37" s="1"/>
  <c r="L38" s="1"/>
  <c r="P9"/>
  <c r="M35"/>
  <c r="M37" s="1"/>
  <c r="M38" s="1"/>
  <c r="K37"/>
  <c r="K38" s="1"/>
  <c r="P11"/>
  <c r="P82"/>
  <c r="N35"/>
  <c r="N37" s="1"/>
  <c r="N38" s="1"/>
  <c r="P61"/>
  <c r="F35"/>
  <c r="F37" s="1"/>
  <c r="F38" s="1"/>
  <c r="P29"/>
  <c r="P34"/>
  <c r="D35"/>
  <c r="P24"/>
  <c r="O37"/>
  <c r="O38" s="1"/>
  <c r="P35" l="1"/>
  <c r="D37"/>
  <c r="P37" l="1"/>
  <c r="P38" s="1"/>
  <c r="D38"/>
</calcChain>
</file>

<file path=xl/sharedStrings.xml><?xml version="1.0" encoding="utf-8"?>
<sst xmlns="http://schemas.openxmlformats.org/spreadsheetml/2006/main" count="132" uniqueCount="92">
  <si>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</si>
  <si>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</si>
  <si>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</si>
  <si>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</si>
  <si>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</si>
  <si>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</si>
  <si>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</si>
  <si>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</si>
  <si>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</si>
  <si>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</si>
  <si>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</si>
  <si>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</si>
  <si>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number of rooms</t>
  </si>
  <si>
    <t>room ocupancy</t>
  </si>
  <si>
    <t>rooms sold</t>
  </si>
  <si>
    <t>average roomrate</t>
  </si>
  <si>
    <t>RevPAR</t>
  </si>
  <si>
    <t>transport</t>
  </si>
  <si>
    <t>laundry</t>
  </si>
  <si>
    <t>parking</t>
  </si>
  <si>
    <t>Other Revenue</t>
  </si>
  <si>
    <t>Front Desk</t>
  </si>
  <si>
    <t>Housekeeping</t>
  </si>
  <si>
    <t>Other expenses</t>
  </si>
  <si>
    <t>Total other expenses</t>
  </si>
  <si>
    <t>Total Expenses</t>
  </si>
  <si>
    <t>Department profit (loss)</t>
  </si>
  <si>
    <t>Department profit (loss) %</t>
  </si>
  <si>
    <t>payroll cost</t>
  </si>
  <si>
    <t>salaries and wages</t>
  </si>
  <si>
    <t>related expenses</t>
  </si>
  <si>
    <t>other expenses</t>
  </si>
  <si>
    <t>DVD + CD</t>
  </si>
  <si>
    <t>printing and stationery</t>
  </si>
  <si>
    <t>repairs and maintainance</t>
  </si>
  <si>
    <t>uniforms</t>
  </si>
  <si>
    <t>Total Expenses - Front Office</t>
  </si>
  <si>
    <t>total</t>
  </si>
  <si>
    <t>flowers and decoration</t>
  </si>
  <si>
    <t>printing and stationery (kc 5 pokoj)</t>
  </si>
  <si>
    <t>Total Expenses - Housekeeping</t>
  </si>
  <si>
    <t>concierge - vstupenky</t>
  </si>
  <si>
    <t>telecomunication - telefony</t>
  </si>
  <si>
    <t>FrontOffice</t>
  </si>
  <si>
    <t>provision - komise</t>
  </si>
  <si>
    <t>Concierge</t>
  </si>
  <si>
    <t>Fitness</t>
  </si>
  <si>
    <t>guest supplies</t>
  </si>
  <si>
    <t>cleaning supplies</t>
  </si>
  <si>
    <t>massage</t>
  </si>
  <si>
    <t>equipment</t>
  </si>
  <si>
    <t>linen</t>
  </si>
  <si>
    <t>material consumotion</t>
  </si>
  <si>
    <t>Total Expenses - Fitness</t>
  </si>
  <si>
    <t>Total Expenses - Concierge</t>
  </si>
  <si>
    <t>newspapers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</si>
  <si>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</si>
  <si>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</si>
  <si>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</si>
  <si>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</si>
  <si>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</si>
  <si>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</si>
  <si>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</si>
  <si>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</si>
  <si>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</si>
  <si>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</si>
  <si>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</si>
  <si>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</si>
  <si>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</si>
  <si>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Rooms Revenue</t>
  </si>
  <si>
    <t>BUDGET</t>
  </si>
  <si>
    <t>MV NON OPERATION REVENUE</t>
  </si>
  <si>
    <t>material consumption</t>
  </si>
  <si>
    <t>external contractors</t>
  </si>
  <si>
    <t>outside contractors - úklid</t>
  </si>
  <si>
    <t>cost of sales (tickets etc) 95%</t>
  </si>
  <si>
    <t>Cost of sales - tickets</t>
  </si>
  <si>
    <t>drobný inventář</t>
  </si>
  <si>
    <t>parkovné</t>
  </si>
  <si>
    <t>masáže</t>
  </si>
  <si>
    <t>Golden Well Rooms Revenue</t>
  </si>
  <si>
    <t>Payroll Golden Well</t>
  </si>
  <si>
    <t>food + bevarage, rozestylka</t>
  </si>
  <si>
    <t>laundry service</t>
  </si>
  <si>
    <t>other</t>
  </si>
  <si>
    <t>spotreba materialu</t>
  </si>
  <si>
    <t>Caj o pate, VIP Lounge</t>
  </si>
  <si>
    <t>drobny inventar - equipment</t>
  </si>
  <si>
    <t>repre, pruvodcovske sluzby</t>
  </si>
  <si>
    <t>Golden Well - Room division - Budget 2018</t>
  </si>
  <si>
    <t>number of guest (1,8)</t>
  </si>
  <si>
    <t>Fidelio</t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</si>
</sst>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_-* #,##0\ _K_č_-;\-* #,##0\ _K_č_-;_-* &quot;-&quot;??\ _K_č_-;_-@_-"/>
    <numFmt numFmtId="165" formatCode="#,##0_ ;[Red]\-#,##0\ "/>
    <numFmt numFmtId="166" formatCode="mmm"/>
  </numFmts>
  <fonts count="30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charset val="238"/>
    </font>
    <font>
      <b/>
      <sz val="16"/>
      <name val="Arial"/>
      <family val="2"/>
    </font>
    <font>
      <b/>
      <sz val="10"/>
      <name val="Arial"/>
      <charset val="238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name val="Arial"/>
      <charset val="238"/>
    </font>
    <font>
      <b/>
      <sz val="11"/>
      <name val="Arial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2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" fillId="18" borderId="6" applyNumberFormat="0" applyFont="0" applyAlignment="0" applyProtection="0"/>
    <xf numFmtId="9" fontId="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19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Fill="1" applyProtection="1">
      <protection locked="0"/>
    </xf>
    <xf numFmtId="164" fontId="1" fillId="0" borderId="0" xfId="21" applyNumberFormat="1" applyFont="1" applyFill="1" applyProtection="1">
      <protection locked="0"/>
    </xf>
    <xf numFmtId="0" fontId="0" fillId="0" borderId="0" xfId="0" applyFill="1" applyAlignment="1" applyProtection="1">
      <alignment horizontal="right" indent="1"/>
      <protection locked="0"/>
    </xf>
    <xf numFmtId="0" fontId="22" fillId="0" borderId="0" xfId="0" applyFont="1" applyFill="1" applyProtection="1">
      <protection locked="0"/>
    </xf>
    <xf numFmtId="166" fontId="22" fillId="0" borderId="10" xfId="21" applyNumberFormat="1" applyFont="1" applyFill="1" applyBorder="1" applyAlignment="1" applyProtection="1">
      <alignment horizontal="center"/>
      <protection locked="0"/>
    </xf>
    <xf numFmtId="164" fontId="22" fillId="0" borderId="11" xfId="21" applyNumberFormat="1" applyFont="1" applyFill="1" applyBorder="1" applyAlignment="1" applyProtection="1">
      <alignment horizontal="center"/>
      <protection locked="0"/>
    </xf>
    <xf numFmtId="164" fontId="22" fillId="0" borderId="12" xfId="21" applyNumberFormat="1" applyFont="1" applyFill="1" applyBorder="1" applyAlignment="1" applyProtection="1">
      <alignment horizontal="center"/>
      <protection locked="0"/>
    </xf>
    <xf numFmtId="3" fontId="23" fillId="0" borderId="0" xfId="0" applyNumberFormat="1" applyFont="1" applyFill="1" applyProtection="1">
      <protection locked="0"/>
    </xf>
    <xf numFmtId="0" fontId="23" fillId="0" borderId="0" xfId="0" applyFont="1" applyFill="1" applyProtection="1">
      <protection locked="0"/>
    </xf>
    <xf numFmtId="164" fontId="24" fillId="0" borderId="13" xfId="21" applyNumberFormat="1" applyFont="1" applyFill="1" applyBorder="1" applyAlignment="1" applyProtection="1">
      <alignment horizontal="center"/>
      <protection locked="0"/>
    </xf>
    <xf numFmtId="164" fontId="24" fillId="0" borderId="14" xfId="21" applyNumberFormat="1" applyFont="1" applyFill="1" applyBorder="1" applyAlignment="1" applyProtection="1">
      <alignment horizontal="center"/>
      <protection locked="0"/>
    </xf>
    <xf numFmtId="164" fontId="24" fillId="0" borderId="15" xfId="21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4" fillId="0" borderId="10" xfId="0" applyFont="1" applyFill="1" applyBorder="1" applyAlignment="1" applyProtection="1">
      <alignment horizontal="left" vertical="center" indent="11"/>
      <protection locked="0"/>
    </xf>
    <xf numFmtId="0" fontId="24" fillId="0" borderId="16" xfId="0" applyFont="1" applyBorder="1" applyAlignment="1" applyProtection="1">
      <alignment horizontal="left" vertical="center" indent="11"/>
      <protection locked="0"/>
    </xf>
    <xf numFmtId="165" fontId="25" fillId="0" borderId="0" xfId="21" applyNumberFormat="1" applyFont="1" applyFill="1" applyBorder="1" applyAlignment="1" applyProtection="1">
      <alignment vertical="center"/>
      <protection locked="0"/>
    </xf>
    <xf numFmtId="0" fontId="25" fillId="0" borderId="0" xfId="0" applyFont="1" applyFill="1" applyProtection="1">
      <protection locked="0"/>
    </xf>
    <xf numFmtId="0" fontId="24" fillId="0" borderId="17" xfId="0" applyFont="1" applyFill="1" applyBorder="1" applyAlignment="1" applyProtection="1">
      <alignment horizontal="left" vertical="center" indent="11"/>
      <protection locked="0"/>
    </xf>
    <xf numFmtId="0" fontId="24" fillId="24" borderId="18" xfId="0" applyFont="1" applyFill="1" applyBorder="1" applyAlignment="1" applyProtection="1">
      <alignment horizontal="left" vertical="center" indent="11"/>
      <protection locked="0"/>
    </xf>
    <xf numFmtId="9" fontId="25" fillId="24" borderId="0" xfId="21" applyNumberFormat="1" applyFont="1" applyFill="1" applyBorder="1" applyAlignment="1" applyProtection="1">
      <alignment vertical="center"/>
      <protection locked="0"/>
    </xf>
    <xf numFmtId="0" fontId="24" fillId="0" borderId="18" xfId="0" applyFont="1" applyFill="1" applyBorder="1" applyAlignment="1" applyProtection="1">
      <alignment horizontal="left" vertical="center" indent="11"/>
      <protection locked="0"/>
    </xf>
    <xf numFmtId="165" fontId="25" fillId="0" borderId="0" xfId="20" applyNumberFormat="1" applyFont="1" applyFill="1" applyBorder="1" applyAlignment="1" applyProtection="1">
      <alignment vertical="center"/>
      <protection locked="0"/>
    </xf>
    <xf numFmtId="0" fontId="24" fillId="0" borderId="13" xfId="0" applyFont="1" applyFill="1" applyBorder="1" applyAlignment="1" applyProtection="1">
      <alignment horizontal="left" vertical="center" indent="11"/>
      <protection locked="0"/>
    </xf>
    <xf numFmtId="0" fontId="24" fillId="24" borderId="19" xfId="0" applyFont="1" applyFill="1" applyBorder="1" applyAlignment="1" applyProtection="1">
      <alignment horizontal="left" vertical="center" indent="11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27" fillId="0" borderId="0" xfId="0" applyFont="1" applyFill="1" applyAlignment="1" applyProtection="1">
      <alignment horizontal="center"/>
      <protection locked="0"/>
    </xf>
    <xf numFmtId="0" fontId="25" fillId="0" borderId="0" xfId="0" applyFont="1" applyAlignment="1" applyProtection="1">
      <alignment horizontal="left" vertical="center" indent="1"/>
      <protection locked="0"/>
    </xf>
    <xf numFmtId="165" fontId="25" fillId="0" borderId="0" xfId="0" applyNumberFormat="1" applyFont="1" applyAlignment="1" applyProtection="1">
      <alignment vertical="center"/>
      <protection locked="0"/>
    </xf>
    <xf numFmtId="165" fontId="25" fillId="0" borderId="11" xfId="21" applyNumberFormat="1" applyFont="1" applyFill="1" applyBorder="1" applyAlignment="1" applyProtection="1">
      <alignment vertical="center"/>
      <protection locked="0"/>
    </xf>
    <xf numFmtId="0" fontId="24" fillId="25" borderId="18" xfId="0" applyFont="1" applyFill="1" applyBorder="1" applyAlignment="1" applyProtection="1">
      <alignment horizontal="left" vertical="center" indent="11"/>
      <protection locked="0"/>
    </xf>
    <xf numFmtId="165" fontId="25" fillId="25" borderId="0" xfId="21" applyNumberFormat="1" applyFont="1" applyFill="1" applyBorder="1" applyAlignment="1" applyProtection="1">
      <alignment vertical="center"/>
      <protection locked="0"/>
    </xf>
    <xf numFmtId="0" fontId="24" fillId="0" borderId="18" xfId="0" applyFont="1" applyBorder="1" applyAlignment="1" applyProtection="1">
      <alignment horizontal="left" vertical="center" indent="11"/>
      <protection locked="0"/>
    </xf>
    <xf numFmtId="0" fontId="25" fillId="0" borderId="0" xfId="0" applyFont="1" applyFill="1" applyBorder="1" applyProtection="1">
      <protection locked="0"/>
    </xf>
    <xf numFmtId="0" fontId="26" fillId="0" borderId="20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Fill="1" applyAlignment="1" applyProtection="1">
      <alignment horizontal="left" vertical="center" indent="1"/>
      <protection locked="0"/>
    </xf>
    <xf numFmtId="0" fontId="26" fillId="0" borderId="0" xfId="0" applyFont="1" applyFill="1" applyBorder="1" applyAlignment="1" applyProtection="1">
      <alignment horizontal="left" vertical="center" indent="1"/>
      <protection locked="0"/>
    </xf>
    <xf numFmtId="165" fontId="26" fillId="0" borderId="0" xfId="21" applyNumberFormat="1" applyFont="1" applyFill="1" applyBorder="1" applyAlignment="1" applyProtection="1">
      <alignment vertical="center"/>
      <protection locked="0"/>
    </xf>
    <xf numFmtId="165" fontId="27" fillId="0" borderId="0" xfId="21" applyNumberFormat="1" applyFont="1" applyFill="1" applyBorder="1" applyAlignment="1" applyProtection="1">
      <alignment horizontal="right" vertical="center" indent="1"/>
      <protection locked="0"/>
    </xf>
    <xf numFmtId="0" fontId="25" fillId="0" borderId="0" xfId="0" applyFont="1" applyFill="1" applyBorder="1" applyAlignment="1" applyProtection="1">
      <alignment horizontal="left" vertical="center" indent="1"/>
      <protection locked="0"/>
    </xf>
    <xf numFmtId="0" fontId="26" fillId="26" borderId="0" xfId="0" applyFont="1" applyFill="1" applyBorder="1" applyAlignment="1" applyProtection="1">
      <alignment horizontal="left" vertical="center" indent="1"/>
      <protection locked="0"/>
    </xf>
    <xf numFmtId="0" fontId="25" fillId="26" borderId="0" xfId="0" applyFont="1" applyFill="1" applyBorder="1" applyAlignment="1" applyProtection="1">
      <alignment horizontal="left" vertical="center" indent="1"/>
      <protection locked="0"/>
    </xf>
    <xf numFmtId="165" fontId="26" fillId="26" borderId="0" xfId="21" applyNumberFormat="1" applyFont="1" applyFill="1" applyBorder="1" applyAlignment="1" applyProtection="1">
      <alignment vertical="center"/>
      <protection locked="0"/>
    </xf>
    <xf numFmtId="165" fontId="27" fillId="26" borderId="0" xfId="21" applyNumberFormat="1" applyFont="1" applyFill="1" applyBorder="1" applyAlignment="1" applyProtection="1">
      <alignment horizontal="right" vertical="center" indent="1"/>
      <protection locked="0"/>
    </xf>
    <xf numFmtId="0" fontId="26" fillId="0" borderId="0" xfId="0" applyFont="1" applyFill="1" applyAlignment="1" applyProtection="1">
      <alignment vertical="center"/>
      <protection locked="0"/>
    </xf>
    <xf numFmtId="165" fontId="25" fillId="0" borderId="0" xfId="0" applyNumberFormat="1" applyFont="1" applyFill="1" applyAlignment="1" applyProtection="1">
      <alignment vertical="center"/>
      <protection locked="0"/>
    </xf>
    <xf numFmtId="165" fontId="27" fillId="0" borderId="0" xfId="0" applyNumberFormat="1" applyFont="1" applyFill="1" applyAlignment="1" applyProtection="1">
      <alignment horizontal="right" vertical="center" indent="1"/>
      <protection locked="0"/>
    </xf>
    <xf numFmtId="0" fontId="25" fillId="0" borderId="20" xfId="0" applyFont="1" applyFill="1" applyBorder="1" applyAlignment="1" applyProtection="1">
      <alignment horizontal="left" vertical="center" indent="1"/>
      <protection locked="0"/>
    </xf>
    <xf numFmtId="0" fontId="25" fillId="0" borderId="21" xfId="0" applyFont="1" applyFill="1" applyBorder="1" applyAlignment="1" applyProtection="1">
      <alignment vertical="center"/>
      <protection locked="0"/>
    </xf>
    <xf numFmtId="0" fontId="25" fillId="0" borderId="17" xfId="0" applyFont="1" applyFill="1" applyBorder="1" applyAlignment="1" applyProtection="1">
      <alignment horizontal="left" vertical="center" indent="1"/>
      <protection locked="0"/>
    </xf>
    <xf numFmtId="0" fontId="25" fillId="25" borderId="16" xfId="0" applyFont="1" applyFill="1" applyBorder="1" applyAlignment="1" applyProtection="1">
      <alignment vertical="center"/>
      <protection locked="0"/>
    </xf>
    <xf numFmtId="0" fontId="25" fillId="0" borderId="18" xfId="0" applyFont="1" applyFill="1" applyBorder="1" applyAlignment="1" applyProtection="1">
      <alignment vertical="center"/>
      <protection locked="0"/>
    </xf>
    <xf numFmtId="165" fontId="25" fillId="0" borderId="0" xfId="0" applyNumberFormat="1" applyFont="1" applyFill="1" applyBorder="1" applyAlignment="1" applyProtection="1">
      <alignment vertical="center"/>
      <protection locked="0"/>
    </xf>
    <xf numFmtId="165" fontId="25" fillId="0" borderId="22" xfId="0" applyNumberFormat="1" applyFont="1" applyFill="1" applyBorder="1" applyAlignment="1" applyProtection="1">
      <alignment vertical="center"/>
      <protection locked="0"/>
    </xf>
    <xf numFmtId="0" fontId="25" fillId="25" borderId="18" xfId="0" applyFont="1" applyFill="1" applyBorder="1" applyAlignment="1" applyProtection="1">
      <alignment vertical="center"/>
      <protection locked="0"/>
    </xf>
    <xf numFmtId="0" fontId="25" fillId="0" borderId="19" xfId="0" applyFont="1" applyFill="1" applyBorder="1" applyAlignment="1" applyProtection="1">
      <alignment vertical="center"/>
      <protection locked="0"/>
    </xf>
    <xf numFmtId="0" fontId="27" fillId="0" borderId="0" xfId="0" applyFont="1" applyFill="1" applyProtection="1">
      <protection locked="0"/>
    </xf>
    <xf numFmtId="0" fontId="27" fillId="27" borderId="13" xfId="0" applyFont="1" applyFill="1" applyBorder="1" applyAlignment="1" applyProtection="1">
      <alignment horizontal="left" vertical="center" indent="1"/>
      <protection locked="0"/>
    </xf>
    <xf numFmtId="0" fontId="27" fillId="27" borderId="14" xfId="0" applyFont="1" applyFill="1" applyBorder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5" fillId="0" borderId="10" xfId="0" applyFont="1" applyFill="1" applyBorder="1" applyAlignment="1" applyProtection="1">
      <alignment horizontal="left" vertical="center" indent="1"/>
      <protection locked="0"/>
    </xf>
    <xf numFmtId="0" fontId="25" fillId="0" borderId="11" xfId="0" applyFont="1" applyFill="1" applyBorder="1" applyAlignment="1" applyProtection="1">
      <alignment vertical="center"/>
      <protection locked="0"/>
    </xf>
    <xf numFmtId="0" fontId="25" fillId="0" borderId="13" xfId="0" applyFont="1" applyFill="1" applyBorder="1" applyAlignment="1" applyProtection="1">
      <alignment horizontal="left" vertical="center" indent="1"/>
      <protection locked="0"/>
    </xf>
    <xf numFmtId="0" fontId="25" fillId="0" borderId="14" xfId="0" applyFont="1" applyFill="1" applyBorder="1" applyAlignment="1" applyProtection="1">
      <alignment vertical="center"/>
      <protection locked="0"/>
    </xf>
    <xf numFmtId="0" fontId="26" fillId="28" borderId="10" xfId="0" applyFont="1" applyFill="1" applyBorder="1" applyAlignment="1" applyProtection="1">
      <alignment horizontal="left" vertical="center" indent="1"/>
      <protection locked="0"/>
    </xf>
    <xf numFmtId="0" fontId="25" fillId="28" borderId="11" xfId="0" applyFont="1" applyFill="1" applyBorder="1" applyAlignment="1" applyProtection="1">
      <alignment vertical="center"/>
      <protection locked="0"/>
    </xf>
    <xf numFmtId="165" fontId="25" fillId="28" borderId="11" xfId="0" applyNumberFormat="1" applyFont="1" applyFill="1" applyBorder="1" applyAlignment="1" applyProtection="1">
      <alignment vertical="center"/>
      <protection locked="0"/>
    </xf>
    <xf numFmtId="165" fontId="27" fillId="28" borderId="12" xfId="0" applyNumberFormat="1" applyFont="1" applyFill="1" applyBorder="1" applyAlignment="1" applyProtection="1">
      <alignment horizontal="right" vertical="center" indent="1"/>
      <protection locked="0"/>
    </xf>
    <xf numFmtId="0" fontId="26" fillId="29" borderId="10" xfId="0" applyFont="1" applyFill="1" applyBorder="1" applyAlignment="1" applyProtection="1">
      <alignment horizontal="left" vertical="center" indent="1"/>
      <protection locked="0"/>
    </xf>
    <xf numFmtId="0" fontId="25" fillId="29" borderId="16" xfId="0" applyFont="1" applyFill="1" applyBorder="1" applyAlignment="1" applyProtection="1">
      <alignment vertical="center"/>
      <protection locked="0"/>
    </xf>
    <xf numFmtId="165" fontId="25" fillId="29" borderId="11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Protection="1">
      <protection locked="0"/>
    </xf>
    <xf numFmtId="0" fontId="26" fillId="29" borderId="17" xfId="0" applyFont="1" applyFill="1" applyBorder="1" applyAlignment="1" applyProtection="1">
      <alignment horizontal="left" vertical="center" indent="1"/>
      <protection locked="0"/>
    </xf>
    <xf numFmtId="0" fontId="25" fillId="29" borderId="19" xfId="0" applyFont="1" applyFill="1" applyBorder="1" applyAlignment="1" applyProtection="1">
      <alignment vertical="center"/>
      <protection locked="0"/>
    </xf>
    <xf numFmtId="165" fontId="25" fillId="29" borderId="14" xfId="0" applyNumberFormat="1" applyFont="1" applyFill="1" applyBorder="1" applyAlignment="1" applyProtection="1">
      <alignment vertical="center"/>
      <protection locked="0"/>
    </xf>
    <xf numFmtId="0" fontId="26" fillId="0" borderId="21" xfId="0" applyFont="1" applyFill="1" applyBorder="1" applyAlignment="1" applyProtection="1">
      <alignment vertical="center"/>
      <protection locked="0"/>
    </xf>
    <xf numFmtId="10" fontId="25" fillId="0" borderId="0" xfId="31" applyNumberFormat="1" applyFont="1" applyFill="1" applyBorder="1" applyProtection="1">
      <protection locked="0"/>
    </xf>
    <xf numFmtId="0" fontId="26" fillId="0" borderId="17" xfId="0" applyFont="1" applyFill="1" applyBorder="1" applyAlignment="1" applyProtection="1">
      <alignment horizontal="left" vertical="center" indent="1"/>
      <protection locked="0"/>
    </xf>
    <xf numFmtId="0" fontId="25" fillId="24" borderId="16" xfId="0" applyFont="1" applyFill="1" applyBorder="1" applyAlignment="1" applyProtection="1">
      <alignment vertical="center"/>
      <protection locked="0"/>
    </xf>
    <xf numFmtId="165" fontId="25" fillId="24" borderId="0" xfId="0" applyNumberFormat="1" applyFont="1" applyFill="1" applyBorder="1" applyAlignment="1" applyProtection="1">
      <alignment vertical="center"/>
      <protection locked="0"/>
    </xf>
    <xf numFmtId="0" fontId="25" fillId="24" borderId="18" xfId="0" applyFont="1" applyFill="1" applyBorder="1" applyAlignment="1" applyProtection="1">
      <alignment vertical="center"/>
      <protection locked="0"/>
    </xf>
    <xf numFmtId="165" fontId="25" fillId="24" borderId="23" xfId="0" applyNumberFormat="1" applyFont="1" applyFill="1" applyBorder="1" applyAlignment="1" applyProtection="1">
      <alignment vertical="center"/>
      <protection locked="0"/>
    </xf>
    <xf numFmtId="165" fontId="25" fillId="24" borderId="22" xfId="0" applyNumberFormat="1" applyFont="1" applyFill="1" applyBorder="1" applyAlignment="1" applyProtection="1">
      <alignment vertical="center"/>
      <protection locked="0"/>
    </xf>
    <xf numFmtId="0" fontId="25" fillId="24" borderId="19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Protection="1">
      <protection locked="0"/>
    </xf>
    <xf numFmtId="0" fontId="24" fillId="0" borderId="20" xfId="0" applyFont="1" applyFill="1" applyBorder="1" applyAlignment="1" applyProtection="1">
      <alignment horizontal="left" vertical="center" indent="1"/>
      <protection locked="0"/>
    </xf>
    <xf numFmtId="0" fontId="24" fillId="0" borderId="24" xfId="0" applyFont="1" applyFill="1" applyBorder="1" applyAlignment="1" applyProtection="1">
      <alignment vertical="center"/>
      <protection locked="0"/>
    </xf>
    <xf numFmtId="10" fontId="24" fillId="0" borderId="0" xfId="31" applyNumberFormat="1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27" fillId="0" borderId="0" xfId="0" applyFont="1" applyFill="1" applyBorder="1" applyProtection="1">
      <protection locked="0"/>
    </xf>
    <xf numFmtId="0" fontId="27" fillId="27" borderId="20" xfId="0" applyFont="1" applyFill="1" applyBorder="1" applyAlignment="1" applyProtection="1">
      <alignment horizontal="left" vertical="center" indent="1"/>
      <protection locked="0"/>
    </xf>
    <xf numFmtId="0" fontId="27" fillId="27" borderId="24" xfId="0" applyFont="1" applyFill="1" applyBorder="1" applyAlignment="1" applyProtection="1">
      <alignment vertical="center"/>
      <protection locked="0"/>
    </xf>
    <xf numFmtId="0" fontId="25" fillId="0" borderId="11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165" fontId="26" fillId="0" borderId="0" xfId="0" applyNumberFormat="1" applyFont="1" applyFill="1" applyBorder="1" applyAlignment="1" applyProtection="1">
      <alignment vertical="center"/>
      <protection locked="0"/>
    </xf>
    <xf numFmtId="165" fontId="27" fillId="0" borderId="0" xfId="0" applyNumberFormat="1" applyFont="1" applyFill="1" applyBorder="1" applyAlignment="1" applyProtection="1">
      <alignment horizontal="right" vertical="center" indent="1"/>
      <protection locked="0"/>
    </xf>
    <xf numFmtId="165" fontId="25" fillId="29" borderId="12" xfId="0" applyNumberFormat="1" applyFont="1" applyFill="1" applyBorder="1" applyAlignment="1" applyProtection="1">
      <alignment horizontal="right" vertical="center"/>
      <protection locked="0"/>
    </xf>
    <xf numFmtId="165" fontId="25" fillId="24" borderId="11" xfId="0" applyNumberFormat="1" applyFont="1" applyFill="1" applyBorder="1" applyAlignment="1" applyProtection="1">
      <alignment vertical="center"/>
      <protection locked="0"/>
    </xf>
    <xf numFmtId="165" fontId="25" fillId="24" borderId="12" xfId="0" applyNumberFormat="1" applyFont="1" applyFill="1" applyBorder="1" applyAlignment="1" applyProtection="1">
      <alignment vertical="center"/>
      <protection locked="0"/>
    </xf>
    <xf numFmtId="0" fontId="24" fillId="0" borderId="21" xfId="0" applyFont="1" applyFill="1" applyBorder="1" applyAlignment="1" applyProtection="1">
      <alignment vertical="center"/>
      <protection locked="0"/>
    </xf>
    <xf numFmtId="0" fontId="27" fillId="27" borderId="21" xfId="0" applyFont="1" applyFill="1" applyBorder="1" applyAlignment="1" applyProtection="1">
      <alignment vertical="center"/>
      <protection locked="0"/>
    </xf>
    <xf numFmtId="165" fontId="27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25" fillId="24" borderId="0" xfId="21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horizontal="left" indent="1"/>
      <protection locked="0"/>
    </xf>
    <xf numFmtId="3" fontId="21" fillId="0" borderId="0" xfId="0" applyNumberFormat="1" applyFont="1" applyFill="1" applyBorder="1" applyProtection="1">
      <protection locked="0"/>
    </xf>
    <xf numFmtId="3" fontId="28" fillId="0" borderId="0" xfId="0" applyNumberFormat="1" applyFont="1" applyFill="1" applyBorder="1" applyAlignment="1" applyProtection="1">
      <alignment horizontal="right" indent="1"/>
      <protection locked="0"/>
    </xf>
    <xf numFmtId="0" fontId="1" fillId="0" borderId="0" xfId="0" applyFont="1" applyFill="1" applyProtection="1">
      <protection locked="0"/>
    </xf>
    <xf numFmtId="0" fontId="0" fillId="0" borderId="0" xfId="0" applyFill="1" applyAlignment="1" applyProtection="1">
      <alignment horizontal="left" indent="1"/>
      <protection locked="0"/>
    </xf>
    <xf numFmtId="0" fontId="28" fillId="0" borderId="0" xfId="0" applyFont="1" applyFill="1" applyAlignment="1" applyProtection="1">
      <alignment horizontal="right" indent="1"/>
      <protection locked="0"/>
    </xf>
    <xf numFmtId="0" fontId="0" fillId="0" borderId="0" xfId="0" applyAlignment="1" applyProtection="1">
      <alignment horizontal="right" indent="1"/>
      <protection locked="0"/>
    </xf>
    <xf numFmtId="165" fontId="25" fillId="0" borderId="0" xfId="20" applyNumberFormat="1" applyFont="1" applyFill="1" applyBorder="1" applyAlignment="1" applyProtection="1">
      <alignment vertical="center"/>
    </xf>
    <xf numFmtId="165" fontId="25" fillId="24" borderId="0" xfId="20" applyNumberFormat="1" applyFont="1" applyFill="1" applyBorder="1" applyAlignment="1" applyProtection="1">
      <alignment vertical="center"/>
    </xf>
    <xf numFmtId="165" fontId="25" fillId="24" borderId="14" xfId="21" applyNumberFormat="1" applyFont="1" applyFill="1" applyBorder="1" applyAlignment="1" applyProtection="1">
      <alignment vertical="center"/>
    </xf>
    <xf numFmtId="165" fontId="27" fillId="0" borderId="14" xfId="21" applyNumberFormat="1" applyFont="1" applyFill="1" applyBorder="1" applyAlignment="1" applyProtection="1">
      <alignment vertical="center"/>
    </xf>
    <xf numFmtId="165" fontId="26" fillId="0" borderId="14" xfId="21" applyNumberFormat="1" applyFont="1" applyFill="1" applyBorder="1" applyAlignment="1" applyProtection="1">
      <alignment vertical="center"/>
    </xf>
    <xf numFmtId="165" fontId="25" fillId="0" borderId="11" xfId="0" applyNumberFormat="1" applyFont="1" applyFill="1" applyBorder="1" applyAlignment="1" applyProtection="1">
      <alignment vertical="center"/>
    </xf>
    <xf numFmtId="165" fontId="27" fillId="27" borderId="25" xfId="0" applyNumberFormat="1" applyFont="1" applyFill="1" applyBorder="1" applyAlignment="1" applyProtection="1">
      <alignment horizontal="right" vertical="center" indent="1"/>
    </xf>
    <xf numFmtId="165" fontId="25" fillId="25" borderId="11" xfId="0" applyNumberFormat="1" applyFont="1" applyFill="1" applyBorder="1" applyAlignment="1" applyProtection="1">
      <alignment vertical="center"/>
    </xf>
    <xf numFmtId="165" fontId="25" fillId="25" borderId="12" xfId="0" applyNumberFormat="1" applyFont="1" applyFill="1" applyBorder="1" applyAlignment="1" applyProtection="1">
      <alignment vertical="center"/>
    </xf>
    <xf numFmtId="165" fontId="27" fillId="27" borderId="22" xfId="0" applyNumberFormat="1" applyFont="1" applyFill="1" applyBorder="1" applyAlignment="1" applyProtection="1">
      <alignment horizontal="right" vertical="center" indent="1"/>
    </xf>
    <xf numFmtId="165" fontId="25" fillId="0" borderId="0" xfId="0" applyNumberFormat="1" applyFont="1" applyFill="1" applyBorder="1" applyAlignment="1" applyProtection="1">
      <alignment vertical="center"/>
    </xf>
    <xf numFmtId="165" fontId="25" fillId="0" borderId="22" xfId="0" applyNumberFormat="1" applyFont="1" applyFill="1" applyBorder="1" applyAlignment="1" applyProtection="1">
      <alignment vertical="center"/>
    </xf>
    <xf numFmtId="165" fontId="25" fillId="25" borderId="23" xfId="0" applyNumberFormat="1" applyFont="1" applyFill="1" applyBorder="1" applyAlignment="1" applyProtection="1">
      <alignment vertical="center"/>
    </xf>
    <xf numFmtId="165" fontId="25" fillId="25" borderId="0" xfId="0" applyNumberFormat="1" applyFont="1" applyFill="1" applyBorder="1" applyAlignment="1" applyProtection="1">
      <alignment vertical="center"/>
    </xf>
    <xf numFmtId="165" fontId="25" fillId="25" borderId="22" xfId="0" applyNumberFormat="1" applyFont="1" applyFill="1" applyBorder="1" applyAlignment="1" applyProtection="1">
      <alignment vertical="center"/>
    </xf>
    <xf numFmtId="165" fontId="25" fillId="0" borderId="15" xfId="0" applyNumberFormat="1" applyFont="1" applyFill="1" applyBorder="1" applyAlignment="1" applyProtection="1">
      <alignment vertical="center"/>
    </xf>
    <xf numFmtId="165" fontId="25" fillId="0" borderId="21" xfId="0" applyNumberFormat="1" applyFont="1" applyFill="1" applyBorder="1" applyAlignment="1" applyProtection="1">
      <alignment vertical="center"/>
    </xf>
    <xf numFmtId="165" fontId="27" fillId="27" borderId="14" xfId="0" applyNumberFormat="1" applyFont="1" applyFill="1" applyBorder="1" applyAlignment="1" applyProtection="1">
      <alignment vertical="center"/>
    </xf>
    <xf numFmtId="165" fontId="27" fillId="27" borderId="26" xfId="0" applyNumberFormat="1" applyFont="1" applyFill="1" applyBorder="1" applyAlignment="1" applyProtection="1">
      <alignment horizontal="right" vertical="center" indent="1"/>
    </xf>
    <xf numFmtId="165" fontId="25" fillId="0" borderId="12" xfId="0" applyNumberFormat="1" applyFont="1" applyFill="1" applyBorder="1" applyAlignment="1" applyProtection="1">
      <alignment vertical="center"/>
    </xf>
    <xf numFmtId="165" fontId="27" fillId="27" borderId="27" xfId="0" applyNumberFormat="1" applyFont="1" applyFill="1" applyBorder="1" applyAlignment="1" applyProtection="1">
      <alignment horizontal="right" vertical="center" indent="1"/>
    </xf>
    <xf numFmtId="10" fontId="25" fillId="0" borderId="14" xfId="31" applyNumberFormat="1" applyFont="1" applyFill="1" applyBorder="1" applyAlignment="1" applyProtection="1">
      <alignment vertical="center"/>
    </xf>
    <xf numFmtId="10" fontId="25" fillId="0" borderId="15" xfId="31" applyNumberFormat="1" applyFont="1" applyFill="1" applyBorder="1" applyAlignment="1" applyProtection="1">
      <alignment vertical="center"/>
    </xf>
    <xf numFmtId="10" fontId="27" fillId="27" borderId="26" xfId="31" applyNumberFormat="1" applyFont="1" applyFill="1" applyBorder="1" applyAlignment="1" applyProtection="1">
      <alignment horizontal="right" vertical="center" indent="1"/>
    </xf>
    <xf numFmtId="165" fontId="25" fillId="0" borderId="14" xfId="0" applyNumberFormat="1" applyFont="1" applyFill="1" applyBorder="1" applyAlignment="1" applyProtection="1">
      <alignment vertical="center"/>
    </xf>
    <xf numFmtId="165" fontId="24" fillId="0" borderId="21" xfId="0" applyNumberFormat="1" applyFont="1" applyFill="1" applyBorder="1" applyAlignment="1" applyProtection="1">
      <alignment vertical="center"/>
    </xf>
    <xf numFmtId="165" fontId="27" fillId="27" borderId="21" xfId="0" applyNumberFormat="1" applyFont="1" applyFill="1" applyBorder="1" applyAlignment="1" applyProtection="1">
      <alignment vertical="center"/>
    </xf>
    <xf numFmtId="165" fontId="24" fillId="0" borderId="14" xfId="0" applyNumberFormat="1" applyFont="1" applyFill="1" applyBorder="1" applyAlignment="1" applyProtection="1">
      <alignment vertical="center"/>
    </xf>
    <xf numFmtId="165" fontId="27" fillId="27" borderId="28" xfId="0" applyNumberFormat="1" applyFont="1" applyFill="1" applyBorder="1" applyAlignment="1" applyProtection="1">
      <alignment horizontal="right" vertical="center" indent="1"/>
    </xf>
    <xf numFmtId="165" fontId="24" fillId="27" borderId="27" xfId="0" applyNumberFormat="1" applyFont="1" applyFill="1" applyBorder="1" applyAlignment="1" applyProtection="1">
      <alignment horizontal="right" vertical="center" indent="1"/>
    </xf>
    <xf numFmtId="165" fontId="27" fillId="27" borderId="12" xfId="0" applyNumberFormat="1" applyFont="1" applyFill="1" applyBorder="1" applyAlignment="1" applyProtection="1">
      <alignment horizontal="right" vertical="center" indent="1"/>
    </xf>
    <xf numFmtId="165" fontId="27" fillId="27" borderId="15" xfId="0" applyNumberFormat="1" applyFont="1" applyFill="1" applyBorder="1" applyAlignment="1" applyProtection="1">
      <alignment horizontal="right" vertical="center" indent="1"/>
    </xf>
    <xf numFmtId="165" fontId="27" fillId="27" borderId="27" xfId="21" applyNumberFormat="1" applyFont="1" applyFill="1" applyBorder="1" applyAlignment="1" applyProtection="1">
      <alignment horizontal="right" vertical="center" indent="1"/>
    </xf>
    <xf numFmtId="9" fontId="27" fillId="27" borderId="28" xfId="0" applyNumberFormat="1" applyFont="1" applyFill="1" applyBorder="1" applyAlignment="1" applyProtection="1">
      <alignment horizontal="right" vertical="center" indent="1"/>
    </xf>
    <xf numFmtId="165" fontId="27" fillId="27" borderId="28" xfId="21" applyNumberFormat="1" applyFont="1" applyFill="1" applyBorder="1" applyAlignment="1" applyProtection="1">
      <alignment horizontal="right" vertical="center" indent="1"/>
    </xf>
    <xf numFmtId="165" fontId="27" fillId="27" borderId="26" xfId="21" applyNumberFormat="1" applyFont="1" applyFill="1" applyBorder="1" applyAlignment="1" applyProtection="1">
      <alignment horizontal="right" vertical="center" indent="1"/>
    </xf>
    <xf numFmtId="165" fontId="27" fillId="27" borderId="25" xfId="21" applyNumberFormat="1" applyFont="1" applyFill="1" applyBorder="1" applyAlignment="1" applyProtection="1">
      <alignment horizontal="right" vertical="center" indent="1"/>
    </xf>
    <xf numFmtId="165" fontId="27" fillId="0" borderId="0" xfId="0" applyNumberFormat="1" applyFont="1" applyAlignment="1" applyProtection="1">
      <alignment horizontal="right" vertical="center" indent="1"/>
    </xf>
    <xf numFmtId="165" fontId="27" fillId="0" borderId="0" xfId="21" applyNumberFormat="1" applyFont="1" applyFill="1" applyBorder="1" applyAlignment="1" applyProtection="1">
      <alignment horizontal="right" vertical="center" indent="1"/>
    </xf>
    <xf numFmtId="165" fontId="26" fillId="29" borderId="21" xfId="21" applyNumberFormat="1" applyFont="1" applyFill="1" applyBorder="1" applyAlignment="1" applyProtection="1">
      <alignment vertical="center"/>
    </xf>
    <xf numFmtId="0" fontId="24" fillId="24" borderId="18" xfId="0" applyFont="1" applyFill="1" applyBorder="1" applyAlignment="1" applyProtection="1">
      <alignment horizontal="left" vertical="center" indent="11"/>
    </xf>
    <xf numFmtId="0" fontId="25" fillId="0" borderId="18" xfId="0" applyFont="1" applyFill="1" applyBorder="1" applyAlignment="1" applyProtection="1">
      <alignment vertical="center"/>
    </xf>
    <xf numFmtId="165" fontId="25" fillId="24" borderId="0" xfId="0" applyNumberFormat="1" applyFont="1" applyFill="1" applyBorder="1" applyAlignment="1" applyProtection="1">
      <alignment vertical="center"/>
    </xf>
    <xf numFmtId="0" fontId="25" fillId="24" borderId="18" xfId="0" applyFont="1" applyFill="1" applyBorder="1" applyAlignment="1" applyProtection="1">
      <alignment vertical="center"/>
    </xf>
    <xf numFmtId="0" fontId="25" fillId="29" borderId="18" xfId="0" applyFont="1" applyFill="1" applyBorder="1" applyAlignment="1" applyProtection="1">
      <alignment vertical="center"/>
      <protection locked="0"/>
    </xf>
    <xf numFmtId="165" fontId="25" fillId="29" borderId="0" xfId="0" applyNumberFormat="1" applyFont="1" applyFill="1" applyBorder="1" applyAlignment="1" applyProtection="1">
      <alignment horizontal="right" vertical="center"/>
      <protection locked="0"/>
    </xf>
    <xf numFmtId="165" fontId="25" fillId="29" borderId="22" xfId="0" applyNumberFormat="1" applyFont="1" applyFill="1" applyBorder="1" applyAlignment="1" applyProtection="1">
      <alignment horizontal="right" vertical="center"/>
      <protection locked="0"/>
    </xf>
    <xf numFmtId="165" fontId="27" fillId="27" borderId="29" xfId="21" applyNumberFormat="1" applyFont="1" applyFill="1" applyBorder="1" applyAlignment="1" applyProtection="1">
      <alignment horizontal="right" vertical="center" indent="1"/>
    </xf>
    <xf numFmtId="0" fontId="26" fillId="0" borderId="30" xfId="0" applyFont="1" applyFill="1" applyBorder="1" applyAlignment="1" applyProtection="1">
      <alignment horizontal="left" vertical="center" indent="1"/>
      <protection locked="0"/>
    </xf>
    <xf numFmtId="0" fontId="25" fillId="0" borderId="31" xfId="0" applyFont="1" applyFill="1" applyBorder="1" applyAlignment="1" applyProtection="1">
      <alignment horizontal="left" vertical="center" indent="1"/>
      <protection locked="0"/>
    </xf>
    <xf numFmtId="165" fontId="26" fillId="0" borderId="31" xfId="21" applyNumberFormat="1" applyFont="1" applyFill="1" applyBorder="1" applyAlignment="1" applyProtection="1">
      <alignment vertical="center"/>
      <protection locked="0"/>
    </xf>
    <xf numFmtId="165" fontId="25" fillId="25" borderId="32" xfId="21" applyNumberFormat="1" applyFont="1" applyFill="1" applyBorder="1" applyAlignment="1" applyProtection="1">
      <alignment vertical="center"/>
      <protection locked="0"/>
    </xf>
    <xf numFmtId="0" fontId="24" fillId="25" borderId="14" xfId="0" applyFont="1" applyFill="1" applyBorder="1" applyAlignment="1" applyProtection="1">
      <alignment horizontal="left" vertical="center" indent="11"/>
      <protection locked="0"/>
    </xf>
    <xf numFmtId="165" fontId="25" fillId="25" borderId="14" xfId="21" applyNumberFormat="1" applyFont="1" applyFill="1" applyBorder="1" applyAlignment="1" applyProtection="1">
      <alignment vertical="center"/>
      <protection locked="0"/>
    </xf>
    <xf numFmtId="165" fontId="25" fillId="25" borderId="15" xfId="21" applyNumberFormat="1" applyFont="1" applyFill="1" applyBorder="1" applyAlignment="1" applyProtection="1">
      <alignment vertical="center"/>
      <protection locked="0"/>
    </xf>
    <xf numFmtId="165" fontId="25" fillId="0" borderId="14" xfId="0" applyNumberFormat="1" applyFont="1" applyFill="1" applyBorder="1" applyAlignment="1" applyProtection="1">
      <alignment vertical="center"/>
      <protection locked="0"/>
    </xf>
    <xf numFmtId="165" fontId="25" fillId="0" borderId="15" xfId="0" applyNumberFormat="1" applyFont="1" applyFill="1" applyBorder="1" applyAlignment="1" applyProtection="1">
      <alignment vertical="center"/>
      <protection locked="0"/>
    </xf>
    <xf numFmtId="0" fontId="24" fillId="0" borderId="18" xfId="0" applyFont="1" applyFill="1" applyBorder="1" applyAlignment="1" applyProtection="1">
      <alignment vertical="center"/>
      <protection locked="0"/>
    </xf>
    <xf numFmtId="0" fontId="24" fillId="29" borderId="14" xfId="0" applyFont="1" applyFill="1" applyBorder="1" applyAlignment="1" applyProtection="1">
      <alignment vertical="center"/>
      <protection locked="0"/>
    </xf>
    <xf numFmtId="0" fontId="24" fillId="29" borderId="18" xfId="0" applyFont="1" applyFill="1" applyBorder="1" applyAlignment="1" applyProtection="1">
      <alignment vertical="center"/>
      <protection locked="0"/>
    </xf>
    <xf numFmtId="165" fontId="25" fillId="0" borderId="0" xfId="0" applyNumberFormat="1" applyFont="1" applyFill="1" applyBorder="1" applyAlignment="1" applyProtection="1">
      <alignment horizontal="right" vertical="center"/>
      <protection locked="0"/>
    </xf>
    <xf numFmtId="165" fontId="25" fillId="0" borderId="22" xfId="0" applyNumberFormat="1" applyFont="1" applyFill="1" applyBorder="1" applyAlignment="1" applyProtection="1">
      <alignment horizontal="right" vertical="center"/>
      <protection locked="0"/>
    </xf>
    <xf numFmtId="0" fontId="24" fillId="0" borderId="19" xfId="0" applyFont="1" applyFill="1" applyBorder="1" applyAlignment="1" applyProtection="1">
      <alignment vertical="center"/>
      <protection locked="0"/>
    </xf>
    <xf numFmtId="165" fontId="24" fillId="0" borderId="0" xfId="0" applyNumberFormat="1" applyFont="1" applyFill="1" applyBorder="1" applyAlignment="1" applyProtection="1">
      <alignment vertical="center"/>
      <protection locked="0"/>
    </xf>
    <xf numFmtId="165" fontId="24" fillId="0" borderId="22" xfId="0" applyNumberFormat="1" applyFont="1" applyFill="1" applyBorder="1" applyAlignment="1" applyProtection="1">
      <alignment vertical="center"/>
      <protection locked="0"/>
    </xf>
    <xf numFmtId="0" fontId="26" fillId="29" borderId="20" xfId="0" applyFont="1" applyFill="1" applyBorder="1" applyAlignment="1" applyProtection="1">
      <alignment horizontal="left" vertical="center" indent="1"/>
      <protection locked="0"/>
    </xf>
    <xf numFmtId="0" fontId="25" fillId="29" borderId="21" xfId="0" applyFont="1" applyFill="1" applyBorder="1" applyAlignment="1" applyProtection="1">
      <alignment horizontal="left" vertical="center" indent="1"/>
      <protection locked="0"/>
    </xf>
    <xf numFmtId="0" fontId="26" fillId="0" borderId="20" xfId="0" applyFont="1" applyFill="1" applyBorder="1" applyAlignment="1" applyProtection="1">
      <alignment horizontal="left" vertical="center" indent="1"/>
      <protection locked="0"/>
    </xf>
    <xf numFmtId="0" fontId="25" fillId="0" borderId="21" xfId="0" applyFont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protection locked="0"/>
    </xf>
    <xf numFmtId="0" fontId="0" fillId="0" borderId="0" xfId="0" applyAlignment="1"/>
    <xf numFmtId="0" fontId="22" fillId="27" borderId="27" xfId="0" applyFont="1" applyFill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29" fillId="30" borderId="0" xfId="0" applyFont="1" applyFill="1" applyAlignment="1" applyProtection="1">
      <alignment horizontal="center" vertical="center"/>
      <protection locked="0"/>
    </xf>
    <xf numFmtId="0" fontId="29" fillId="30" borderId="22" xfId="0" applyFont="1" applyFill="1" applyBorder="1" applyAlignment="1" applyProtection="1">
      <alignment horizontal="center" vertical="center"/>
      <protection locked="0"/>
    </xf>
    <xf numFmtId="0" fontId="29" fillId="30" borderId="14" xfId="0" applyFont="1" applyFill="1" applyBorder="1" applyAlignment="1" applyProtection="1">
      <alignment horizontal="center" vertical="center"/>
      <protection locked="0"/>
    </xf>
    <xf numFmtId="0" fontId="29" fillId="30" borderId="15" xfId="0" applyFont="1" applyFill="1" applyBorder="1" applyAlignment="1" applyProtection="1">
      <alignment horizontal="center" vertical="center"/>
      <protection locked="0"/>
    </xf>
    <xf numFmtId="0" fontId="27" fillId="0" borderId="20" xfId="0" applyFont="1" applyFill="1" applyBorder="1" applyAlignment="1" applyProtection="1">
      <alignment horizontal="left" vertical="center" indent="1"/>
      <protection locked="0"/>
    </xf>
    <xf numFmtId="0" fontId="27" fillId="0" borderId="21" xfId="0" applyFont="1" applyBorder="1" applyAlignment="1" applyProtection="1">
      <alignment horizontal="left" vertical="center" indent="1"/>
      <protection locked="0"/>
    </xf>
  </cellXfs>
  <cellStyles count="4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omma_Sheet1" xfId="20"/>
    <cellStyle name="čárky" xfId="21" builtinId="3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Poznámka" xfId="30" builtinId="10" customBuiltin="1"/>
    <cellStyle name="procent" xfId="31" builtinId="5"/>
    <cellStyle name="Propojená buňka" xfId="32" builtinId="24" customBuiltin="1"/>
    <cellStyle name="Správně" xfId="33" builtinId="26" customBuiltin="1"/>
    <cellStyle name="Text upozornění" xfId="34" builtinId="11" customBuiltin="1"/>
    <cellStyle name="Vstup" xfId="35" builtinId="20" customBuiltin="1"/>
    <cellStyle name="Výpočet" xfId="36" builtinId="22" customBuiltin="1"/>
    <cellStyle name="Výstup" xfId="37" builtinId="21" customBuiltin="1"/>
    <cellStyle name="Vysvětlující text" xfId="38" builtinId="53" customBuiltin="1"/>
    <cellStyle name="Zvýraznění 1" xfId="39" builtinId="29" customBuiltin="1"/>
    <cellStyle name="Zvýraznění 2" xfId="40" builtinId="33" customBuiltin="1"/>
    <cellStyle name="Zvýraznění 3" xfId="41" builtinId="37" customBuiltin="1"/>
    <cellStyle name="Zvýraznění 4" xfId="42" builtinId="41" customBuiltin="1"/>
    <cellStyle name="Zvýraznění 5" xfId="43" builtinId="45" customBuiltin="1"/>
    <cellStyle name="Zvýraznění 6" xfId="44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3" enableFormatConditionsCalculation="0">
    <tabColor indexed="13"/>
    <pageSetUpPr fitToPage="1"/>
  </sheetPr>
  <dimension ref="A2:T247"/>
  <sheetViews>
    <sheetView showGridLines="0" tabSelected="1" zoomScale="75" zoomScaleNormal="75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74" sqref="L74"/>
    </sheetView>
  </sheetViews>
  <sheetFormatPr defaultRowHeight="12.75"/>
  <cols>
    <col min="1" max="1" width="3.42578125" style="1" customWidth="1"/>
    <col min="2" max="2" width="19.140625" style="2" customWidth="1"/>
    <col min="3" max="3" width="39.42578125" style="1" customWidth="1"/>
    <col min="4" max="4" width="13.85546875" style="1" bestFit="1" customWidth="1"/>
    <col min="5" max="15" width="12.7109375" style="1" customWidth="1"/>
    <col min="16" max="16" width="15.7109375" style="114" customWidth="1"/>
    <col min="17" max="17" width="11.5703125" style="3" customWidth="1"/>
    <col min="18" max="16384" width="9.140625" style="1"/>
  </cols>
  <sheetData>
    <row r="2" spans="1:17" ht="20.25">
      <c r="C2" s="3"/>
      <c r="D2" s="4"/>
      <c r="E2" s="4"/>
      <c r="F2" s="4"/>
      <c r="G2" s="184" t="s">
        <v>89</v>
      </c>
      <c r="H2" s="185"/>
      <c r="I2" s="185"/>
      <c r="J2" s="185"/>
      <c r="K2" s="185"/>
      <c r="L2" s="4"/>
      <c r="M2" s="4"/>
      <c r="N2" s="4"/>
      <c r="O2" s="4"/>
      <c r="P2" s="5"/>
    </row>
    <row r="3" spans="1:17" ht="13.5" thickBot="1"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7" s="11" customFormat="1" ht="15">
      <c r="A4" s="6"/>
      <c r="B4" s="188" t="s">
        <v>70</v>
      </c>
      <c r="C4" s="189"/>
      <c r="D4" s="7" t="s">
        <v>56</v>
      </c>
      <c r="E4" s="8" t="s">
        <v>57</v>
      </c>
      <c r="F4" s="8" t="s">
        <v>58</v>
      </c>
      <c r="G4" s="8" t="s">
        <v>59</v>
      </c>
      <c r="H4" s="8" t="s">
        <v>60</v>
      </c>
      <c r="I4" s="8" t="s">
        <v>61</v>
      </c>
      <c r="J4" s="8" t="s">
        <v>62</v>
      </c>
      <c r="K4" s="8" t="s">
        <v>63</v>
      </c>
      <c r="L4" s="8" t="s">
        <v>64</v>
      </c>
      <c r="M4" s="8" t="s">
        <v>65</v>
      </c>
      <c r="N4" s="8" t="s">
        <v>66</v>
      </c>
      <c r="O4" s="9" t="s">
        <v>67</v>
      </c>
      <c r="P4" s="186" t="s">
        <v>68</v>
      </c>
      <c r="Q4" s="10"/>
    </row>
    <row r="5" spans="1:17" s="11" customFormat="1" ht="15.75" thickBot="1">
      <c r="A5" s="6"/>
      <c r="B5" s="190"/>
      <c r="C5" s="191"/>
      <c r="D5" s="12" t="s">
        <v>0</v>
      </c>
      <c r="E5" s="13" t="s">
        <v>1</v>
      </c>
      <c r="F5" s="13" t="s">
        <v>2</v>
      </c>
      <c r="G5" s="13" t="s">
        <v>3</v>
      </c>
      <c r="H5" s="13" t="s">
        <v>4</v>
      </c>
      <c r="I5" s="13" t="s">
        <v>5</v>
      </c>
      <c r="J5" s="13" t="s">
        <v>6</v>
      </c>
      <c r="K5" s="13" t="s">
        <v>7</v>
      </c>
      <c r="L5" s="13" t="s">
        <v>8</v>
      </c>
      <c r="M5" s="13" t="s">
        <v>9</v>
      </c>
      <c r="N5" s="13" t="s">
        <v>10</v>
      </c>
      <c r="O5" s="14" t="s">
        <v>11</v>
      </c>
      <c r="P5" s="187"/>
      <c r="Q5" s="15"/>
    </row>
    <row r="6" spans="1:17" s="16" customFormat="1" ht="15">
      <c r="B6" s="17" t="s">
        <v>12</v>
      </c>
      <c r="C6" s="18"/>
      <c r="D6" s="19">
        <v>589</v>
      </c>
      <c r="E6" s="19">
        <v>532</v>
      </c>
      <c r="F6" s="19">
        <v>589</v>
      </c>
      <c r="G6" s="19">
        <v>570</v>
      </c>
      <c r="H6" s="19">
        <v>589</v>
      </c>
      <c r="I6" s="19">
        <v>570</v>
      </c>
      <c r="J6" s="19">
        <v>589</v>
      </c>
      <c r="K6" s="19">
        <v>589</v>
      </c>
      <c r="L6" s="19">
        <v>570</v>
      </c>
      <c r="M6" s="19">
        <v>589</v>
      </c>
      <c r="N6" s="19">
        <v>570</v>
      </c>
      <c r="O6" s="19">
        <v>589</v>
      </c>
      <c r="P6" s="147">
        <f>SUM(D6:O6)</f>
        <v>6935</v>
      </c>
      <c r="Q6" s="20"/>
    </row>
    <row r="7" spans="1:17" s="16" customFormat="1" ht="15">
      <c r="B7" s="21" t="s">
        <v>13</v>
      </c>
      <c r="C7" s="22"/>
      <c r="D7" s="23">
        <v>0.219</v>
      </c>
      <c r="E7" s="23">
        <v>0.43230000000000002</v>
      </c>
      <c r="F7" s="23">
        <v>0.54330000000000001</v>
      </c>
      <c r="G7" s="23">
        <v>0.69820000000000004</v>
      </c>
      <c r="H7" s="23">
        <v>0.67569999999999997</v>
      </c>
      <c r="I7" s="23">
        <v>0.73680000000000001</v>
      </c>
      <c r="J7" s="23">
        <v>0.71309999999999996</v>
      </c>
      <c r="K7" s="23">
        <v>0.73009999999999997</v>
      </c>
      <c r="L7" s="23">
        <v>0.8246</v>
      </c>
      <c r="M7" s="23">
        <v>0.68759999999999999</v>
      </c>
      <c r="N7" s="23">
        <v>0.50880000000000003</v>
      </c>
      <c r="O7" s="23">
        <v>0.6452</v>
      </c>
      <c r="P7" s="148">
        <f>P8/P6</f>
        <v>0.61860383561643828</v>
      </c>
      <c r="Q7" s="20"/>
    </row>
    <row r="8" spans="1:17" s="16" customFormat="1" ht="15">
      <c r="B8" s="21" t="s">
        <v>14</v>
      </c>
      <c r="C8" s="24"/>
      <c r="D8" s="115">
        <f t="shared" ref="D8:O8" si="0">D6*D7</f>
        <v>128.99100000000001</v>
      </c>
      <c r="E8" s="115">
        <f t="shared" si="0"/>
        <v>229.9836</v>
      </c>
      <c r="F8" s="115">
        <f t="shared" si="0"/>
        <v>320.00369999999998</v>
      </c>
      <c r="G8" s="115">
        <f t="shared" si="0"/>
        <v>397.97400000000005</v>
      </c>
      <c r="H8" s="115">
        <f t="shared" si="0"/>
        <v>397.9873</v>
      </c>
      <c r="I8" s="115">
        <f t="shared" si="0"/>
        <v>419.976</v>
      </c>
      <c r="J8" s="115">
        <f t="shared" si="0"/>
        <v>420.01589999999999</v>
      </c>
      <c r="K8" s="115">
        <f t="shared" si="0"/>
        <v>430.02889999999996</v>
      </c>
      <c r="L8" s="115">
        <f t="shared" si="0"/>
        <v>470.02199999999999</v>
      </c>
      <c r="M8" s="115">
        <f t="shared" si="0"/>
        <v>404.99639999999999</v>
      </c>
      <c r="N8" s="115">
        <f t="shared" si="0"/>
        <v>290.01600000000002</v>
      </c>
      <c r="O8" s="115">
        <f t="shared" si="0"/>
        <v>380.02280000000002</v>
      </c>
      <c r="P8" s="149">
        <f>SUM(D8:O8)</f>
        <v>4290.0175999999992</v>
      </c>
      <c r="Q8" s="20"/>
    </row>
    <row r="9" spans="1:17" s="16" customFormat="1" ht="15">
      <c r="B9" s="21" t="s">
        <v>90</v>
      </c>
      <c r="C9" s="155"/>
      <c r="D9" s="116">
        <f>D8*1.8</f>
        <v>232.18380000000002</v>
      </c>
      <c r="E9" s="116">
        <f t="shared" ref="E9:O9" si="1">E8*1.8</f>
        <v>413.97048000000001</v>
      </c>
      <c r="F9" s="116">
        <f t="shared" si="1"/>
        <v>576.00666000000001</v>
      </c>
      <c r="G9" s="116">
        <f t="shared" si="1"/>
        <v>716.35320000000013</v>
      </c>
      <c r="H9" s="116">
        <f t="shared" si="1"/>
        <v>716.37714000000005</v>
      </c>
      <c r="I9" s="116">
        <f t="shared" si="1"/>
        <v>755.95680000000004</v>
      </c>
      <c r="J9" s="116">
        <f t="shared" si="1"/>
        <v>756.02862000000005</v>
      </c>
      <c r="K9" s="116">
        <f t="shared" si="1"/>
        <v>774.05201999999997</v>
      </c>
      <c r="L9" s="116">
        <f t="shared" si="1"/>
        <v>846.03959999999995</v>
      </c>
      <c r="M9" s="116">
        <f t="shared" si="1"/>
        <v>728.99351999999999</v>
      </c>
      <c r="N9" s="116">
        <f t="shared" si="1"/>
        <v>522.02880000000005</v>
      </c>
      <c r="O9" s="116">
        <f t="shared" si="1"/>
        <v>684.04104000000007</v>
      </c>
      <c r="P9" s="149">
        <f>SUM(D9:O9)</f>
        <v>7722.031680000001</v>
      </c>
      <c r="Q9" s="20"/>
    </row>
    <row r="10" spans="1:17" s="16" customFormat="1" ht="15">
      <c r="B10" s="21" t="s">
        <v>15</v>
      </c>
      <c r="C10" s="24"/>
      <c r="D10" s="25">
        <v>5830</v>
      </c>
      <c r="E10" s="25">
        <v>5220</v>
      </c>
      <c r="F10" s="25">
        <v>5830</v>
      </c>
      <c r="G10" s="25">
        <v>6650</v>
      </c>
      <c r="H10" s="25">
        <v>7795</v>
      </c>
      <c r="I10" s="25">
        <v>6990</v>
      </c>
      <c r="J10" s="25">
        <v>6480</v>
      </c>
      <c r="K10" s="25">
        <v>6390</v>
      </c>
      <c r="L10" s="25">
        <v>7650</v>
      </c>
      <c r="M10" s="25">
        <v>6900</v>
      </c>
      <c r="N10" s="25">
        <v>5200</v>
      </c>
      <c r="O10" s="25">
        <v>6715</v>
      </c>
      <c r="P10" s="149">
        <f>AVERAGE(D10:O10)</f>
        <v>6470.833333333333</v>
      </c>
      <c r="Q10" s="20"/>
    </row>
    <row r="11" spans="1:17" s="16" customFormat="1" ht="15.75" thickBot="1">
      <c r="B11" s="26" t="s">
        <v>16</v>
      </c>
      <c r="C11" s="27"/>
      <c r="D11" s="117">
        <f>D12/D6</f>
        <v>1276.77</v>
      </c>
      <c r="E11" s="117">
        <f>E12/E6</f>
        <v>2256.6059999999998</v>
      </c>
      <c r="F11" s="117">
        <f t="shared" ref="F11:O11" si="2">F12/F6</f>
        <v>3167.4389999999999</v>
      </c>
      <c r="G11" s="117">
        <f t="shared" si="2"/>
        <v>4643.03</v>
      </c>
      <c r="H11" s="117">
        <f t="shared" si="2"/>
        <v>5267.0815000000002</v>
      </c>
      <c r="I11" s="117">
        <f t="shared" si="2"/>
        <v>5150.232</v>
      </c>
      <c r="J11" s="117">
        <f t="shared" si="2"/>
        <v>4620.8879999999999</v>
      </c>
      <c r="K11" s="117">
        <f t="shared" si="2"/>
        <v>4665.338999999999</v>
      </c>
      <c r="L11" s="117">
        <f t="shared" si="2"/>
        <v>6308.19</v>
      </c>
      <c r="M11" s="117">
        <f t="shared" si="2"/>
        <v>4744.4400000000005</v>
      </c>
      <c r="N11" s="117">
        <f t="shared" si="2"/>
        <v>2645.76</v>
      </c>
      <c r="O11" s="117">
        <f t="shared" si="2"/>
        <v>4332.518</v>
      </c>
      <c r="P11" s="150">
        <f>AVERAGE(D11:O11)</f>
        <v>4089.8577916666668</v>
      </c>
      <c r="Q11" s="28"/>
    </row>
    <row r="12" spans="1:17" s="29" customFormat="1" ht="15.75" thickBot="1">
      <c r="B12" s="192" t="s">
        <v>69</v>
      </c>
      <c r="C12" s="193"/>
      <c r="D12" s="118">
        <f t="shared" ref="D12:O12" si="3">+D10*D8</f>
        <v>752017.53</v>
      </c>
      <c r="E12" s="118">
        <f t="shared" si="3"/>
        <v>1200514.392</v>
      </c>
      <c r="F12" s="118">
        <f t="shared" si="3"/>
        <v>1865621.571</v>
      </c>
      <c r="G12" s="118">
        <f t="shared" si="3"/>
        <v>2646527.1</v>
      </c>
      <c r="H12" s="118">
        <f t="shared" si="3"/>
        <v>3102311.0035000001</v>
      </c>
      <c r="I12" s="118">
        <f t="shared" si="3"/>
        <v>2935632.24</v>
      </c>
      <c r="J12" s="118">
        <f t="shared" si="3"/>
        <v>2721703.0320000001</v>
      </c>
      <c r="K12" s="118">
        <f t="shared" si="3"/>
        <v>2747884.6709999996</v>
      </c>
      <c r="L12" s="118">
        <f t="shared" si="3"/>
        <v>3595668.3</v>
      </c>
      <c r="M12" s="118">
        <f t="shared" si="3"/>
        <v>2794475.16</v>
      </c>
      <c r="N12" s="118">
        <f t="shared" si="3"/>
        <v>1508083.2000000002</v>
      </c>
      <c r="O12" s="118">
        <f t="shared" si="3"/>
        <v>2551853.102</v>
      </c>
      <c r="P12" s="151">
        <f>SUM(D12:O12)</f>
        <v>28422291.3015</v>
      </c>
      <c r="Q12" s="30"/>
    </row>
    <row r="13" spans="1:17" s="16" customFormat="1" ht="15.75" thickBot="1">
      <c r="B13" s="31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152"/>
      <c r="Q13" s="28"/>
    </row>
    <row r="14" spans="1:17" s="20" customFormat="1" ht="15">
      <c r="B14" s="17" t="s">
        <v>17</v>
      </c>
      <c r="C14" s="18"/>
      <c r="D14" s="33">
        <v>17000</v>
      </c>
      <c r="E14" s="33">
        <v>28000</v>
      </c>
      <c r="F14" s="33">
        <v>39000</v>
      </c>
      <c r="G14" s="33">
        <v>49000</v>
      </c>
      <c r="H14" s="33">
        <v>54000</v>
      </c>
      <c r="I14" s="33">
        <v>53000</v>
      </c>
      <c r="J14" s="33">
        <v>54000</v>
      </c>
      <c r="K14" s="33">
        <v>54000</v>
      </c>
      <c r="L14" s="33">
        <v>61000</v>
      </c>
      <c r="M14" s="33">
        <v>56000</v>
      </c>
      <c r="N14" s="33">
        <v>41000</v>
      </c>
      <c r="O14" s="33">
        <v>48000</v>
      </c>
      <c r="P14" s="147">
        <f t="shared" ref="P14:P22" si="4">SUM(D14:O14)</f>
        <v>554000</v>
      </c>
    </row>
    <row r="15" spans="1:17" s="20" customFormat="1" ht="15">
      <c r="B15" s="21" t="s">
        <v>42</v>
      </c>
      <c r="C15" s="34"/>
      <c r="D15" s="35">
        <v>50</v>
      </c>
      <c r="E15" s="35">
        <v>50</v>
      </c>
      <c r="F15" s="35">
        <v>50</v>
      </c>
      <c r="G15" s="35">
        <v>50</v>
      </c>
      <c r="H15" s="35">
        <v>50</v>
      </c>
      <c r="I15" s="35">
        <v>50</v>
      </c>
      <c r="J15" s="35">
        <v>50</v>
      </c>
      <c r="K15" s="35">
        <v>50</v>
      </c>
      <c r="L15" s="35">
        <v>50</v>
      </c>
      <c r="M15" s="35">
        <v>50</v>
      </c>
      <c r="N15" s="35">
        <v>50</v>
      </c>
      <c r="O15" s="35">
        <v>50</v>
      </c>
      <c r="P15" s="149">
        <f t="shared" si="4"/>
        <v>600</v>
      </c>
    </row>
    <row r="16" spans="1:17" s="20" customFormat="1" ht="15">
      <c r="B16" s="21" t="s">
        <v>91</v>
      </c>
      <c r="C16" s="36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49">
        <f t="shared" si="4"/>
        <v>0</v>
      </c>
    </row>
    <row r="17" spans="2:17" s="20" customFormat="1" ht="15">
      <c r="B17" s="21" t="s">
        <v>41</v>
      </c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149">
        <f t="shared" si="4"/>
        <v>0</v>
      </c>
      <c r="Q17" s="37"/>
    </row>
    <row r="18" spans="2:17" s="20" customFormat="1" ht="15">
      <c r="B18" s="21" t="s">
        <v>18</v>
      </c>
      <c r="C18" s="36"/>
      <c r="D18" s="19">
        <v>2600</v>
      </c>
      <c r="E18" s="19">
        <v>5500</v>
      </c>
      <c r="F18" s="19">
        <v>6900</v>
      </c>
      <c r="G18" s="19">
        <v>12000</v>
      </c>
      <c r="H18" s="19">
        <v>17000</v>
      </c>
      <c r="I18" s="19">
        <v>16000</v>
      </c>
      <c r="J18" s="19">
        <v>15000</v>
      </c>
      <c r="K18" s="19">
        <v>15000</v>
      </c>
      <c r="L18" s="19">
        <v>17000</v>
      </c>
      <c r="M18" s="19">
        <v>16000</v>
      </c>
      <c r="N18" s="19">
        <v>9000</v>
      </c>
      <c r="O18" s="19">
        <v>12000</v>
      </c>
      <c r="P18" s="149">
        <f t="shared" si="4"/>
        <v>144000</v>
      </c>
      <c r="Q18" s="37"/>
    </row>
    <row r="19" spans="2:17" s="20" customFormat="1" ht="15">
      <c r="B19" s="21" t="s">
        <v>19</v>
      </c>
      <c r="C19" s="34"/>
      <c r="D19" s="35">
        <v>4400</v>
      </c>
      <c r="E19" s="35">
        <v>9100</v>
      </c>
      <c r="F19" s="35">
        <v>11500</v>
      </c>
      <c r="G19" s="35">
        <v>19600</v>
      </c>
      <c r="H19" s="35">
        <v>27800</v>
      </c>
      <c r="I19" s="35">
        <v>25200</v>
      </c>
      <c r="J19" s="35">
        <v>24600</v>
      </c>
      <c r="K19" s="35">
        <v>23500</v>
      </c>
      <c r="L19" s="35">
        <v>27600</v>
      </c>
      <c r="M19" s="35">
        <v>26300</v>
      </c>
      <c r="N19" s="35">
        <v>14400</v>
      </c>
      <c r="O19" s="35">
        <v>19300</v>
      </c>
      <c r="P19" s="149">
        <f t="shared" si="4"/>
        <v>233300</v>
      </c>
    </row>
    <row r="20" spans="2:17" s="20" customFormat="1" ht="15">
      <c r="B20" s="21" t="s">
        <v>84</v>
      </c>
      <c r="C20" s="36"/>
      <c r="D20" s="19">
        <v>8500</v>
      </c>
      <c r="E20" s="19">
        <v>16000</v>
      </c>
      <c r="F20" s="19">
        <v>20000</v>
      </c>
      <c r="G20" s="19">
        <v>33000</v>
      </c>
      <c r="H20" s="19">
        <v>46000</v>
      </c>
      <c r="I20" s="19">
        <v>42000</v>
      </c>
      <c r="J20" s="19">
        <v>41000</v>
      </c>
      <c r="K20" s="19">
        <v>39000</v>
      </c>
      <c r="L20" s="19">
        <v>45000</v>
      </c>
      <c r="M20" s="19">
        <v>44000</v>
      </c>
      <c r="N20" s="19">
        <v>24500</v>
      </c>
      <c r="O20" s="19">
        <v>32000</v>
      </c>
      <c r="P20" s="149">
        <f t="shared" si="4"/>
        <v>391000</v>
      </c>
    </row>
    <row r="21" spans="2:17" s="20" customFormat="1" ht="15.75" thickBot="1">
      <c r="B21" s="26"/>
      <c r="C21" s="167"/>
      <c r="D21" s="166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9"/>
      <c r="P21" s="149">
        <f t="shared" si="4"/>
        <v>0</v>
      </c>
    </row>
    <row r="22" spans="2:17" s="20" customFormat="1" ht="15.75" thickBot="1">
      <c r="B22" s="182" t="s">
        <v>20</v>
      </c>
      <c r="C22" s="183"/>
      <c r="D22" s="119">
        <f t="shared" ref="D22:O22" si="5">SUM(D14:D21)</f>
        <v>32550</v>
      </c>
      <c r="E22" s="119">
        <f t="shared" si="5"/>
        <v>58650</v>
      </c>
      <c r="F22" s="119">
        <f t="shared" si="5"/>
        <v>77450</v>
      </c>
      <c r="G22" s="119">
        <f t="shared" si="5"/>
        <v>113650</v>
      </c>
      <c r="H22" s="119">
        <f t="shared" si="5"/>
        <v>144850</v>
      </c>
      <c r="I22" s="119">
        <f t="shared" si="5"/>
        <v>136250</v>
      </c>
      <c r="J22" s="119">
        <f t="shared" si="5"/>
        <v>134650</v>
      </c>
      <c r="K22" s="119">
        <f t="shared" si="5"/>
        <v>131550</v>
      </c>
      <c r="L22" s="119">
        <f t="shared" si="5"/>
        <v>150650</v>
      </c>
      <c r="M22" s="119">
        <f t="shared" si="5"/>
        <v>142350</v>
      </c>
      <c r="N22" s="119">
        <f t="shared" si="5"/>
        <v>88950</v>
      </c>
      <c r="O22" s="119">
        <f t="shared" si="5"/>
        <v>111350</v>
      </c>
      <c r="P22" s="151">
        <f t="shared" si="4"/>
        <v>1322900</v>
      </c>
    </row>
    <row r="23" spans="2:17" s="20" customFormat="1" ht="15.75" thickBot="1">
      <c r="B23" s="39"/>
      <c r="C23" s="40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153"/>
    </row>
    <row r="24" spans="2:17" s="20" customFormat="1" ht="15.75" thickBot="1">
      <c r="B24" s="180" t="s">
        <v>80</v>
      </c>
      <c r="C24" s="181"/>
      <c r="D24" s="154">
        <f t="shared" ref="D24:O24" si="6">SUM(D12+D22)</f>
        <v>784567.53</v>
      </c>
      <c r="E24" s="154">
        <f t="shared" si="6"/>
        <v>1259164.392</v>
      </c>
      <c r="F24" s="154">
        <f t="shared" si="6"/>
        <v>1943071.571</v>
      </c>
      <c r="G24" s="154">
        <f t="shared" si="6"/>
        <v>2760177.1</v>
      </c>
      <c r="H24" s="154">
        <f t="shared" si="6"/>
        <v>3247161.0035000001</v>
      </c>
      <c r="I24" s="154">
        <f t="shared" si="6"/>
        <v>3071882.24</v>
      </c>
      <c r="J24" s="154">
        <f t="shared" si="6"/>
        <v>2856353.0320000001</v>
      </c>
      <c r="K24" s="154">
        <f t="shared" si="6"/>
        <v>2879434.6709999996</v>
      </c>
      <c r="L24" s="154">
        <f t="shared" si="6"/>
        <v>3746318.3</v>
      </c>
      <c r="M24" s="154">
        <f t="shared" si="6"/>
        <v>2936825.16</v>
      </c>
      <c r="N24" s="154">
        <f t="shared" si="6"/>
        <v>1597033.2000000002</v>
      </c>
      <c r="O24" s="154">
        <f t="shared" si="6"/>
        <v>2663203.102</v>
      </c>
      <c r="P24" s="151">
        <f>SUM(D24:O24)</f>
        <v>29745191.3015</v>
      </c>
    </row>
    <row r="25" spans="2:17" s="20" customFormat="1" ht="15">
      <c r="B25" s="163" t="s">
        <v>71</v>
      </c>
      <c r="C25" s="164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2">
        <f>SUM(D25:O25)</f>
        <v>0</v>
      </c>
    </row>
    <row r="26" spans="2:17" s="20" customFormat="1" ht="15">
      <c r="B26" s="40"/>
      <c r="C26" s="43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2"/>
    </row>
    <row r="27" spans="2:17" s="20" customFormat="1" ht="15">
      <c r="B27" s="44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7"/>
    </row>
    <row r="28" spans="2:17" s="20" customFormat="1" ht="15.75" thickBot="1">
      <c r="B28" s="39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</row>
    <row r="29" spans="2:17" s="20" customFormat="1" ht="15.75" thickBot="1">
      <c r="B29" s="51" t="s">
        <v>81</v>
      </c>
      <c r="C29" s="52"/>
      <c r="D29" s="120">
        <f t="shared" ref="D29:O29" si="7">D44+D68+D88+D101</f>
        <v>536150</v>
      </c>
      <c r="E29" s="120">
        <f t="shared" si="7"/>
        <v>536150</v>
      </c>
      <c r="F29" s="120">
        <f t="shared" si="7"/>
        <v>551150</v>
      </c>
      <c r="G29" s="120">
        <f t="shared" si="7"/>
        <v>579190</v>
      </c>
      <c r="H29" s="120">
        <f t="shared" si="7"/>
        <v>579190</v>
      </c>
      <c r="I29" s="120">
        <f t="shared" si="7"/>
        <v>579190</v>
      </c>
      <c r="J29" s="120">
        <f t="shared" si="7"/>
        <v>579190</v>
      </c>
      <c r="K29" s="120">
        <f t="shared" si="7"/>
        <v>579190</v>
      </c>
      <c r="L29" s="120">
        <f t="shared" si="7"/>
        <v>592690</v>
      </c>
      <c r="M29" s="120">
        <f t="shared" si="7"/>
        <v>592690</v>
      </c>
      <c r="N29" s="120">
        <f t="shared" si="7"/>
        <v>572690</v>
      </c>
      <c r="O29" s="120">
        <f t="shared" si="7"/>
        <v>587690</v>
      </c>
      <c r="P29" s="121">
        <f t="shared" ref="P29:P35" si="8">SUM(D29:O29)</f>
        <v>6865160</v>
      </c>
    </row>
    <row r="30" spans="2:17" s="20" customFormat="1" ht="15">
      <c r="B30" s="53" t="s">
        <v>23</v>
      </c>
      <c r="C30" s="54" t="s">
        <v>21</v>
      </c>
      <c r="D30" s="122">
        <f>D60</f>
        <v>140600</v>
      </c>
      <c r="E30" s="122">
        <f t="shared" ref="E30:O30" si="9">E60</f>
        <v>205200</v>
      </c>
      <c r="F30" s="122">
        <f t="shared" si="9"/>
        <v>268500</v>
      </c>
      <c r="G30" s="122">
        <f t="shared" si="9"/>
        <v>334500</v>
      </c>
      <c r="H30" s="122">
        <f t="shared" si="9"/>
        <v>355500</v>
      </c>
      <c r="I30" s="122">
        <f t="shared" si="9"/>
        <v>351500</v>
      </c>
      <c r="J30" s="122">
        <f t="shared" si="9"/>
        <v>353500</v>
      </c>
      <c r="K30" s="122">
        <f t="shared" si="9"/>
        <v>353500</v>
      </c>
      <c r="L30" s="122">
        <f t="shared" si="9"/>
        <v>405500</v>
      </c>
      <c r="M30" s="122">
        <f t="shared" si="9"/>
        <v>369500</v>
      </c>
      <c r="N30" s="122">
        <f t="shared" si="9"/>
        <v>265500</v>
      </c>
      <c r="O30" s="123">
        <f t="shared" si="9"/>
        <v>317500</v>
      </c>
      <c r="P30" s="124">
        <f t="shared" si="8"/>
        <v>3720800</v>
      </c>
    </row>
    <row r="31" spans="2:17" s="20" customFormat="1" ht="15">
      <c r="B31" s="53"/>
      <c r="C31" s="55" t="s">
        <v>22</v>
      </c>
      <c r="D31" s="125">
        <f>D81</f>
        <v>59800</v>
      </c>
      <c r="E31" s="125">
        <f t="shared" ref="E31:O31" si="10">E81</f>
        <v>108500</v>
      </c>
      <c r="F31" s="125">
        <f t="shared" si="10"/>
        <v>134000</v>
      </c>
      <c r="G31" s="125">
        <f t="shared" si="10"/>
        <v>140000</v>
      </c>
      <c r="H31" s="125">
        <f t="shared" si="10"/>
        <v>203800</v>
      </c>
      <c r="I31" s="125">
        <f t="shared" si="10"/>
        <v>163800</v>
      </c>
      <c r="J31" s="125">
        <f t="shared" si="10"/>
        <v>165800</v>
      </c>
      <c r="K31" s="125">
        <f t="shared" si="10"/>
        <v>135000</v>
      </c>
      <c r="L31" s="125">
        <f t="shared" si="10"/>
        <v>155000</v>
      </c>
      <c r="M31" s="125">
        <f t="shared" si="10"/>
        <v>155000</v>
      </c>
      <c r="N31" s="125">
        <f t="shared" si="10"/>
        <v>118000</v>
      </c>
      <c r="O31" s="126">
        <f t="shared" si="10"/>
        <v>129000</v>
      </c>
      <c r="P31" s="124">
        <f t="shared" si="8"/>
        <v>1667700</v>
      </c>
    </row>
    <row r="32" spans="2:17" s="20" customFormat="1" ht="15">
      <c r="B32" s="53"/>
      <c r="C32" s="58" t="s">
        <v>45</v>
      </c>
      <c r="D32" s="127">
        <f>D94</f>
        <v>0</v>
      </c>
      <c r="E32" s="128">
        <f t="shared" ref="E32:O32" si="11">E94</f>
        <v>0</v>
      </c>
      <c r="F32" s="128">
        <f t="shared" si="11"/>
        <v>0</v>
      </c>
      <c r="G32" s="128">
        <f t="shared" si="11"/>
        <v>0</v>
      </c>
      <c r="H32" s="128">
        <f t="shared" si="11"/>
        <v>0</v>
      </c>
      <c r="I32" s="128">
        <f t="shared" si="11"/>
        <v>0</v>
      </c>
      <c r="J32" s="128">
        <f t="shared" si="11"/>
        <v>0</v>
      </c>
      <c r="K32" s="128">
        <f t="shared" si="11"/>
        <v>0</v>
      </c>
      <c r="L32" s="128">
        <f t="shared" si="11"/>
        <v>0</v>
      </c>
      <c r="M32" s="128">
        <f t="shared" si="11"/>
        <v>0</v>
      </c>
      <c r="N32" s="128">
        <f t="shared" si="11"/>
        <v>0</v>
      </c>
      <c r="O32" s="129">
        <f t="shared" si="11"/>
        <v>0</v>
      </c>
      <c r="P32" s="124">
        <f t="shared" si="8"/>
        <v>0</v>
      </c>
    </row>
    <row r="33" spans="1:17" s="20" customFormat="1" ht="15.75" thickBot="1">
      <c r="B33" s="53"/>
      <c r="C33" s="59" t="s">
        <v>46</v>
      </c>
      <c r="D33" s="125">
        <f>D111</f>
        <v>0</v>
      </c>
      <c r="E33" s="125">
        <f t="shared" ref="E33:O33" si="12">E111</f>
        <v>0</v>
      </c>
      <c r="F33" s="125">
        <f t="shared" si="12"/>
        <v>0</v>
      </c>
      <c r="G33" s="125">
        <f t="shared" si="12"/>
        <v>0</v>
      </c>
      <c r="H33" s="125">
        <f t="shared" si="12"/>
        <v>0</v>
      </c>
      <c r="I33" s="125">
        <f t="shared" si="12"/>
        <v>0</v>
      </c>
      <c r="J33" s="125">
        <f t="shared" si="12"/>
        <v>0</v>
      </c>
      <c r="K33" s="125">
        <f t="shared" si="12"/>
        <v>0</v>
      </c>
      <c r="L33" s="125">
        <f t="shared" si="12"/>
        <v>0</v>
      </c>
      <c r="M33" s="125">
        <f t="shared" si="12"/>
        <v>0</v>
      </c>
      <c r="N33" s="125">
        <f t="shared" si="12"/>
        <v>0</v>
      </c>
      <c r="O33" s="130">
        <f t="shared" si="12"/>
        <v>0</v>
      </c>
      <c r="P33" s="124">
        <f t="shared" si="8"/>
        <v>0</v>
      </c>
    </row>
    <row r="34" spans="1:17" s="20" customFormat="1" ht="15.75" thickBot="1">
      <c r="B34" s="51" t="s">
        <v>24</v>
      </c>
      <c r="C34" s="52"/>
      <c r="D34" s="131">
        <f>SUM(D30:D33)</f>
        <v>200400</v>
      </c>
      <c r="E34" s="131">
        <f t="shared" ref="E34:O34" si="13">SUM(E30:E33)</f>
        <v>313700</v>
      </c>
      <c r="F34" s="131">
        <f t="shared" si="13"/>
        <v>402500</v>
      </c>
      <c r="G34" s="131">
        <f t="shared" si="13"/>
        <v>474500</v>
      </c>
      <c r="H34" s="131">
        <f t="shared" si="13"/>
        <v>559300</v>
      </c>
      <c r="I34" s="131">
        <f t="shared" si="13"/>
        <v>515300</v>
      </c>
      <c r="J34" s="131">
        <f t="shared" si="13"/>
        <v>519300</v>
      </c>
      <c r="K34" s="131">
        <f t="shared" si="13"/>
        <v>488500</v>
      </c>
      <c r="L34" s="131">
        <f t="shared" si="13"/>
        <v>560500</v>
      </c>
      <c r="M34" s="131">
        <f t="shared" si="13"/>
        <v>524500</v>
      </c>
      <c r="N34" s="131">
        <f t="shared" si="13"/>
        <v>383500</v>
      </c>
      <c r="O34" s="131">
        <f t="shared" si="13"/>
        <v>446500</v>
      </c>
      <c r="P34" s="121">
        <f t="shared" si="8"/>
        <v>5388500</v>
      </c>
    </row>
    <row r="35" spans="1:17" s="60" customFormat="1" ht="15.75" thickBot="1">
      <c r="B35" s="61" t="s">
        <v>25</v>
      </c>
      <c r="C35" s="62"/>
      <c r="D35" s="132">
        <f>+D29+D34</f>
        <v>736550</v>
      </c>
      <c r="E35" s="132">
        <f t="shared" ref="E35:O35" si="14">+E29+E34</f>
        <v>849850</v>
      </c>
      <c r="F35" s="132">
        <f t="shared" si="14"/>
        <v>953650</v>
      </c>
      <c r="G35" s="132">
        <f t="shared" si="14"/>
        <v>1053690</v>
      </c>
      <c r="H35" s="132">
        <f t="shared" si="14"/>
        <v>1138490</v>
      </c>
      <c r="I35" s="132">
        <f t="shared" si="14"/>
        <v>1094490</v>
      </c>
      <c r="J35" s="132">
        <f t="shared" si="14"/>
        <v>1098490</v>
      </c>
      <c r="K35" s="132">
        <f t="shared" si="14"/>
        <v>1067690</v>
      </c>
      <c r="L35" s="132">
        <f t="shared" si="14"/>
        <v>1153190</v>
      </c>
      <c r="M35" s="132">
        <f t="shared" si="14"/>
        <v>1117190</v>
      </c>
      <c r="N35" s="132">
        <f t="shared" si="14"/>
        <v>956190</v>
      </c>
      <c r="O35" s="132">
        <f t="shared" si="14"/>
        <v>1034190</v>
      </c>
      <c r="P35" s="133">
        <f t="shared" si="8"/>
        <v>12253660</v>
      </c>
    </row>
    <row r="36" spans="1:17" s="20" customFormat="1" ht="15.75" thickBot="1">
      <c r="B36" s="39"/>
      <c r="C36" s="63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50"/>
    </row>
    <row r="37" spans="1:17" s="20" customFormat="1" ht="15">
      <c r="B37" s="64" t="s">
        <v>26</v>
      </c>
      <c r="C37" s="65"/>
      <c r="D37" s="120">
        <f t="shared" ref="D37:O37" si="15">D24-D35</f>
        <v>48017.530000000028</v>
      </c>
      <c r="E37" s="120">
        <f t="shared" si="15"/>
        <v>409314.39199999999</v>
      </c>
      <c r="F37" s="120">
        <f t="shared" si="15"/>
        <v>989421.571</v>
      </c>
      <c r="G37" s="120">
        <f t="shared" si="15"/>
        <v>1706487.1</v>
      </c>
      <c r="H37" s="120">
        <f t="shared" si="15"/>
        <v>2108671.0035000001</v>
      </c>
      <c r="I37" s="120">
        <f t="shared" si="15"/>
        <v>1977392.2400000002</v>
      </c>
      <c r="J37" s="120">
        <f t="shared" si="15"/>
        <v>1757863.0320000001</v>
      </c>
      <c r="K37" s="120">
        <f t="shared" si="15"/>
        <v>1811744.6709999996</v>
      </c>
      <c r="L37" s="120">
        <f t="shared" si="15"/>
        <v>2593128.2999999998</v>
      </c>
      <c r="M37" s="120">
        <f t="shared" si="15"/>
        <v>1819635.1600000001</v>
      </c>
      <c r="N37" s="120">
        <f t="shared" si="15"/>
        <v>640843.20000000019</v>
      </c>
      <c r="O37" s="134">
        <f t="shared" si="15"/>
        <v>1629013.102</v>
      </c>
      <c r="P37" s="135">
        <f>SUM(D37:O37)</f>
        <v>17491531.3015</v>
      </c>
    </row>
    <row r="38" spans="1:17" s="20" customFormat="1" ht="15.75" thickBot="1">
      <c r="B38" s="66" t="s">
        <v>27</v>
      </c>
      <c r="C38" s="67"/>
      <c r="D38" s="136">
        <f t="shared" ref="D38:P38" si="16">D37/D24</f>
        <v>6.1202545560354794E-2</v>
      </c>
      <c r="E38" s="136">
        <f t="shared" si="16"/>
        <v>0.32506827114914155</v>
      </c>
      <c r="F38" s="136">
        <f t="shared" si="16"/>
        <v>0.50920490308588839</v>
      </c>
      <c r="G38" s="136">
        <f t="shared" si="16"/>
        <v>0.61825275631770149</v>
      </c>
      <c r="H38" s="136">
        <f t="shared" si="16"/>
        <v>0.6493891128980479</v>
      </c>
      <c r="I38" s="136">
        <f t="shared" si="16"/>
        <v>0.6437070452284005</v>
      </c>
      <c r="J38" s="136">
        <f t="shared" si="16"/>
        <v>0.61542218777108082</v>
      </c>
      <c r="K38" s="136">
        <f t="shared" si="16"/>
        <v>0.62920151974512351</v>
      </c>
      <c r="L38" s="136">
        <f t="shared" si="16"/>
        <v>0.69218045354021307</v>
      </c>
      <c r="M38" s="136">
        <f t="shared" si="16"/>
        <v>0.61959260795763549</v>
      </c>
      <c r="N38" s="136">
        <f t="shared" si="16"/>
        <v>0.40127105685717751</v>
      </c>
      <c r="O38" s="137">
        <f t="shared" si="16"/>
        <v>0.61167437841171457</v>
      </c>
      <c r="P38" s="138">
        <f t="shared" si="16"/>
        <v>0.58804568187860107</v>
      </c>
    </row>
    <row r="39" spans="1:17" s="20" customFormat="1" ht="15.75" thickBot="1">
      <c r="B39" s="39"/>
      <c r="C39" s="63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50"/>
    </row>
    <row r="40" spans="1:17" s="20" customFormat="1" ht="15.75" thickBot="1">
      <c r="B40" s="68" t="s">
        <v>43</v>
      </c>
      <c r="C40" s="6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</row>
    <row r="41" spans="1:17" s="20" customFormat="1" ht="15">
      <c r="A41" s="37"/>
      <c r="B41" s="72" t="s">
        <v>28</v>
      </c>
      <c r="C41" s="73" t="s">
        <v>29</v>
      </c>
      <c r="D41" s="74">
        <v>205000</v>
      </c>
      <c r="E41" s="74">
        <v>205000</v>
      </c>
      <c r="F41" s="74">
        <v>205000</v>
      </c>
      <c r="G41" s="74">
        <v>205000</v>
      </c>
      <c r="H41" s="74">
        <v>205000</v>
      </c>
      <c r="I41" s="74">
        <v>205000</v>
      </c>
      <c r="J41" s="74">
        <v>205000</v>
      </c>
      <c r="K41" s="74">
        <v>205000</v>
      </c>
      <c r="L41" s="74">
        <v>215000</v>
      </c>
      <c r="M41" s="74">
        <v>215000</v>
      </c>
      <c r="N41" s="74">
        <v>215000</v>
      </c>
      <c r="O41" s="74">
        <v>215000</v>
      </c>
      <c r="P41" s="135">
        <f t="shared" ref="P41:P61" si="17">SUM(D41:O41)</f>
        <v>2500000</v>
      </c>
    </row>
    <row r="42" spans="1:17" s="20" customFormat="1" ht="15">
      <c r="A42" s="75"/>
      <c r="B42" s="81"/>
      <c r="C42" s="55" t="s">
        <v>30</v>
      </c>
      <c r="D42" s="56">
        <v>71750</v>
      </c>
      <c r="E42" s="56">
        <v>71750</v>
      </c>
      <c r="F42" s="56">
        <v>71750</v>
      </c>
      <c r="G42" s="56">
        <v>71750</v>
      </c>
      <c r="H42" s="56">
        <v>71750</v>
      </c>
      <c r="I42" s="56">
        <v>71750</v>
      </c>
      <c r="J42" s="56">
        <v>71750</v>
      </c>
      <c r="K42" s="56">
        <v>71750</v>
      </c>
      <c r="L42" s="56">
        <v>75250</v>
      </c>
      <c r="M42" s="56">
        <v>75250</v>
      </c>
      <c r="N42" s="56">
        <v>75250</v>
      </c>
      <c r="O42" s="56">
        <v>75250</v>
      </c>
      <c r="P42" s="143">
        <f t="shared" si="17"/>
        <v>875000</v>
      </c>
    </row>
    <row r="43" spans="1:17" s="20" customFormat="1" ht="15.75" thickBot="1">
      <c r="A43" s="75"/>
      <c r="B43" s="81"/>
      <c r="C43" s="173" t="s">
        <v>73</v>
      </c>
      <c r="D43" s="78">
        <v>30000</v>
      </c>
      <c r="E43" s="78">
        <v>30000</v>
      </c>
      <c r="F43" s="78">
        <v>40000</v>
      </c>
      <c r="G43" s="78">
        <v>45000</v>
      </c>
      <c r="H43" s="78">
        <v>45000</v>
      </c>
      <c r="I43" s="78">
        <v>45000</v>
      </c>
      <c r="J43" s="78">
        <v>45000</v>
      </c>
      <c r="K43" s="78">
        <v>45000</v>
      </c>
      <c r="L43" s="78">
        <v>45000</v>
      </c>
      <c r="M43" s="78">
        <v>45000</v>
      </c>
      <c r="N43" s="78">
        <v>40000</v>
      </c>
      <c r="O43" s="78">
        <v>45000</v>
      </c>
      <c r="P43" s="143">
        <f t="shared" si="17"/>
        <v>500000</v>
      </c>
    </row>
    <row r="44" spans="1:17" s="20" customFormat="1" ht="15.75" thickBot="1">
      <c r="A44" s="75"/>
      <c r="B44" s="38" t="s">
        <v>37</v>
      </c>
      <c r="C44" s="79"/>
      <c r="D44" s="139">
        <f t="shared" ref="D44:O44" si="18">SUM(D41:D43)</f>
        <v>306750</v>
      </c>
      <c r="E44" s="139">
        <f t="shared" si="18"/>
        <v>306750</v>
      </c>
      <c r="F44" s="139">
        <f t="shared" si="18"/>
        <v>316750</v>
      </c>
      <c r="G44" s="139">
        <f t="shared" si="18"/>
        <v>321750</v>
      </c>
      <c r="H44" s="139">
        <f t="shared" si="18"/>
        <v>321750</v>
      </c>
      <c r="I44" s="139">
        <f t="shared" si="18"/>
        <v>321750</v>
      </c>
      <c r="J44" s="139">
        <f t="shared" si="18"/>
        <v>321750</v>
      </c>
      <c r="K44" s="139">
        <f t="shared" si="18"/>
        <v>321750</v>
      </c>
      <c r="L44" s="139">
        <f t="shared" si="18"/>
        <v>335250</v>
      </c>
      <c r="M44" s="139">
        <f t="shared" si="18"/>
        <v>335250</v>
      </c>
      <c r="N44" s="139">
        <f t="shared" si="18"/>
        <v>330250</v>
      </c>
      <c r="O44" s="139">
        <f t="shared" si="18"/>
        <v>335250</v>
      </c>
      <c r="P44" s="121">
        <f t="shared" si="17"/>
        <v>3875000</v>
      </c>
      <c r="Q44" s="80"/>
    </row>
    <row r="45" spans="1:17" s="20" customFormat="1" ht="15">
      <c r="A45" s="75"/>
      <c r="B45" s="81" t="s">
        <v>31</v>
      </c>
      <c r="C45" s="82" t="s">
        <v>44</v>
      </c>
      <c r="D45" s="83">
        <v>49000</v>
      </c>
      <c r="E45" s="83">
        <v>80000</v>
      </c>
      <c r="F45" s="83">
        <v>110000</v>
      </c>
      <c r="G45" s="83">
        <v>145000</v>
      </c>
      <c r="H45" s="83">
        <v>150000</v>
      </c>
      <c r="I45" s="83">
        <v>150000</v>
      </c>
      <c r="J45" s="83">
        <v>150000</v>
      </c>
      <c r="K45" s="83">
        <v>150000</v>
      </c>
      <c r="L45" s="83">
        <v>180000</v>
      </c>
      <c r="M45" s="83">
        <v>160000</v>
      </c>
      <c r="N45" s="83">
        <v>100000</v>
      </c>
      <c r="O45" s="83">
        <v>130000</v>
      </c>
      <c r="P45" s="143">
        <f t="shared" si="17"/>
        <v>1554000</v>
      </c>
      <c r="Q45" s="80"/>
    </row>
    <row r="46" spans="1:17" s="20" customFormat="1" ht="15">
      <c r="A46" s="75"/>
      <c r="B46" s="81"/>
      <c r="C46" s="55" t="s">
        <v>85</v>
      </c>
      <c r="D46" s="56">
        <v>2600</v>
      </c>
      <c r="E46" s="56">
        <v>5200</v>
      </c>
      <c r="F46" s="56">
        <v>6500</v>
      </c>
      <c r="G46" s="56">
        <v>6500</v>
      </c>
      <c r="H46" s="56">
        <v>6500</v>
      </c>
      <c r="I46" s="56">
        <v>6500</v>
      </c>
      <c r="J46" s="56">
        <v>6500</v>
      </c>
      <c r="K46" s="56">
        <v>6500</v>
      </c>
      <c r="L46" s="56">
        <v>6500</v>
      </c>
      <c r="M46" s="56">
        <v>6500</v>
      </c>
      <c r="N46" s="56">
        <v>6500</v>
      </c>
      <c r="O46" s="56">
        <v>6500</v>
      </c>
      <c r="P46" s="143">
        <f t="shared" si="17"/>
        <v>72800</v>
      </c>
      <c r="Q46" s="80"/>
    </row>
    <row r="47" spans="1:17" s="20" customFormat="1" ht="15">
      <c r="A47" s="75"/>
      <c r="B47" s="81"/>
      <c r="C47" s="84" t="s">
        <v>86</v>
      </c>
      <c r="D47" s="85">
        <v>34000</v>
      </c>
      <c r="E47" s="83">
        <v>54000</v>
      </c>
      <c r="F47" s="83">
        <v>75000</v>
      </c>
      <c r="G47" s="83">
        <v>96000</v>
      </c>
      <c r="H47" s="83">
        <v>107000</v>
      </c>
      <c r="I47" s="83">
        <v>104000</v>
      </c>
      <c r="J47" s="83">
        <v>105000</v>
      </c>
      <c r="K47" s="83">
        <v>105000</v>
      </c>
      <c r="L47" s="83">
        <v>120000</v>
      </c>
      <c r="M47" s="83">
        <v>109000</v>
      </c>
      <c r="N47" s="83">
        <v>80000</v>
      </c>
      <c r="O47" s="86">
        <v>95000</v>
      </c>
      <c r="P47" s="143">
        <f t="shared" si="17"/>
        <v>1084000</v>
      </c>
      <c r="Q47" s="80"/>
    </row>
    <row r="48" spans="1:17" s="20" customFormat="1" ht="15">
      <c r="A48" s="75"/>
      <c r="B48" s="81"/>
      <c r="C48" s="55" t="s">
        <v>17</v>
      </c>
      <c r="D48" s="19">
        <v>17000</v>
      </c>
      <c r="E48" s="19">
        <v>28000</v>
      </c>
      <c r="F48" s="19">
        <v>39000</v>
      </c>
      <c r="G48" s="19">
        <v>49000</v>
      </c>
      <c r="H48" s="19">
        <v>54000</v>
      </c>
      <c r="I48" s="19">
        <v>53000</v>
      </c>
      <c r="J48" s="19">
        <v>54000</v>
      </c>
      <c r="K48" s="19">
        <v>54000</v>
      </c>
      <c r="L48" s="19">
        <v>61000</v>
      </c>
      <c r="M48" s="19">
        <v>56000</v>
      </c>
      <c r="N48" s="19">
        <v>41000</v>
      </c>
      <c r="O48" s="19">
        <v>48000</v>
      </c>
      <c r="P48" s="143">
        <f t="shared" si="17"/>
        <v>554000</v>
      </c>
      <c r="Q48" s="80"/>
    </row>
    <row r="49" spans="1:17" s="20" customFormat="1" ht="15">
      <c r="A49" s="75"/>
      <c r="B49" s="81"/>
      <c r="C49" s="158" t="s">
        <v>76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43">
        <f t="shared" si="17"/>
        <v>0</v>
      </c>
      <c r="Q49" s="80"/>
    </row>
    <row r="50" spans="1:17" s="20" customFormat="1" ht="15">
      <c r="A50" s="75"/>
      <c r="B50" s="81"/>
      <c r="C50" s="156" t="s">
        <v>32</v>
      </c>
      <c r="D50" s="125">
        <v>1000</v>
      </c>
      <c r="E50" s="125">
        <v>1000</v>
      </c>
      <c r="F50" s="125">
        <v>1000</v>
      </c>
      <c r="G50" s="125">
        <v>1000</v>
      </c>
      <c r="H50" s="125">
        <v>1000</v>
      </c>
      <c r="I50" s="125">
        <v>1000</v>
      </c>
      <c r="J50" s="125">
        <v>1000</v>
      </c>
      <c r="K50" s="125">
        <v>1000</v>
      </c>
      <c r="L50" s="125">
        <v>1000</v>
      </c>
      <c r="M50" s="125">
        <v>1000</v>
      </c>
      <c r="N50" s="125">
        <v>1000</v>
      </c>
      <c r="O50" s="125">
        <v>1000</v>
      </c>
      <c r="P50" s="143">
        <f t="shared" si="17"/>
        <v>12000</v>
      </c>
      <c r="Q50" s="80"/>
    </row>
    <row r="51" spans="1:17" s="20" customFormat="1" ht="15">
      <c r="A51" s="75"/>
      <c r="B51" s="81"/>
      <c r="C51" s="158" t="s">
        <v>77</v>
      </c>
      <c r="D51" s="157">
        <v>7000</v>
      </c>
      <c r="E51" s="157">
        <v>7000</v>
      </c>
      <c r="F51" s="157">
        <v>7000</v>
      </c>
      <c r="G51" s="157">
        <v>7000</v>
      </c>
      <c r="H51" s="157">
        <v>7000</v>
      </c>
      <c r="I51" s="157">
        <v>7000</v>
      </c>
      <c r="J51" s="157">
        <v>7000</v>
      </c>
      <c r="K51" s="157">
        <v>7000</v>
      </c>
      <c r="L51" s="157">
        <v>7000</v>
      </c>
      <c r="M51" s="157">
        <v>7000</v>
      </c>
      <c r="N51" s="157">
        <v>7000</v>
      </c>
      <c r="O51" s="157">
        <v>7000</v>
      </c>
      <c r="P51" s="143">
        <f t="shared" si="17"/>
        <v>84000</v>
      </c>
      <c r="Q51" s="80"/>
    </row>
    <row r="52" spans="1:17" s="20" customFormat="1" ht="15">
      <c r="A52" s="75"/>
      <c r="B52" s="81"/>
      <c r="C52" s="172" t="s">
        <v>88</v>
      </c>
      <c r="D52" s="19">
        <v>3000</v>
      </c>
      <c r="E52" s="19">
        <v>3000</v>
      </c>
      <c r="F52" s="19">
        <v>3000</v>
      </c>
      <c r="G52" s="19">
        <v>3000</v>
      </c>
      <c r="H52" s="19">
        <v>3000</v>
      </c>
      <c r="I52" s="19">
        <v>3000</v>
      </c>
      <c r="J52" s="19">
        <v>3000</v>
      </c>
      <c r="K52" s="19">
        <v>3000</v>
      </c>
      <c r="L52" s="19">
        <v>3000</v>
      </c>
      <c r="M52" s="19">
        <v>3000</v>
      </c>
      <c r="N52" s="19">
        <v>3000</v>
      </c>
      <c r="O52" s="19">
        <v>3000</v>
      </c>
      <c r="P52" s="143">
        <f t="shared" si="17"/>
        <v>36000</v>
      </c>
      <c r="Q52" s="80"/>
    </row>
    <row r="53" spans="1:17" s="20" customFormat="1" ht="15">
      <c r="A53" s="75"/>
      <c r="B53" s="81"/>
      <c r="C53" s="158" t="s">
        <v>78</v>
      </c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43">
        <f t="shared" si="17"/>
        <v>0</v>
      </c>
      <c r="Q53" s="80"/>
    </row>
    <row r="54" spans="1:17" s="20" customFormat="1" ht="15">
      <c r="A54" s="75"/>
      <c r="B54" s="81"/>
      <c r="C54" s="172" t="s">
        <v>79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43">
        <f t="shared" si="17"/>
        <v>0</v>
      </c>
      <c r="Q54" s="80"/>
    </row>
    <row r="55" spans="1:17" s="20" customFormat="1" ht="15">
      <c r="A55" s="37"/>
      <c r="B55" s="81"/>
      <c r="C55" s="84" t="s">
        <v>33</v>
      </c>
      <c r="D55" s="83">
        <v>6000</v>
      </c>
      <c r="E55" s="83">
        <v>6000</v>
      </c>
      <c r="F55" s="83">
        <v>6000</v>
      </c>
      <c r="G55" s="83">
        <v>6000</v>
      </c>
      <c r="H55" s="83">
        <v>6000</v>
      </c>
      <c r="I55" s="83">
        <v>6000</v>
      </c>
      <c r="J55" s="83">
        <v>6000</v>
      </c>
      <c r="K55" s="83">
        <v>6000</v>
      </c>
      <c r="L55" s="83">
        <v>6000</v>
      </c>
      <c r="M55" s="83">
        <v>6000</v>
      </c>
      <c r="N55" s="83">
        <v>6000</v>
      </c>
      <c r="O55" s="83">
        <v>6000</v>
      </c>
      <c r="P55" s="143">
        <f t="shared" si="17"/>
        <v>72000</v>
      </c>
    </row>
    <row r="56" spans="1:17" s="20" customFormat="1" ht="15">
      <c r="A56" s="37"/>
      <c r="B56" s="81"/>
      <c r="C56" s="55" t="s">
        <v>34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143">
        <f t="shared" si="17"/>
        <v>0</v>
      </c>
    </row>
    <row r="57" spans="1:17" s="20" customFormat="1" ht="15">
      <c r="A57" s="37"/>
      <c r="B57" s="81"/>
      <c r="C57" s="84" t="s">
        <v>55</v>
      </c>
      <c r="D57" s="83">
        <v>4000</v>
      </c>
      <c r="E57" s="83">
        <v>4000</v>
      </c>
      <c r="F57" s="83">
        <v>4000</v>
      </c>
      <c r="G57" s="83">
        <v>4000</v>
      </c>
      <c r="H57" s="83">
        <v>4000</v>
      </c>
      <c r="I57" s="83">
        <v>4000</v>
      </c>
      <c r="J57" s="83">
        <v>4000</v>
      </c>
      <c r="K57" s="83">
        <v>4000</v>
      </c>
      <c r="L57" s="83">
        <v>4000</v>
      </c>
      <c r="M57" s="83">
        <v>4000</v>
      </c>
      <c r="N57" s="83">
        <v>4000</v>
      </c>
      <c r="O57" s="83">
        <v>4000</v>
      </c>
      <c r="P57" s="143">
        <f t="shared" si="17"/>
        <v>48000</v>
      </c>
    </row>
    <row r="58" spans="1:17" s="20" customFormat="1" ht="15">
      <c r="A58" s="37"/>
      <c r="B58" s="81"/>
      <c r="C58" s="55" t="s">
        <v>35</v>
      </c>
      <c r="D58" s="56">
        <v>2000</v>
      </c>
      <c r="E58" s="56">
        <v>2000</v>
      </c>
      <c r="F58" s="56">
        <v>2000</v>
      </c>
      <c r="G58" s="56">
        <v>2000</v>
      </c>
      <c r="H58" s="56">
        <v>2000</v>
      </c>
      <c r="I58" s="56">
        <v>2000</v>
      </c>
      <c r="J58" s="56">
        <v>2000</v>
      </c>
      <c r="K58" s="56">
        <v>2000</v>
      </c>
      <c r="L58" s="56">
        <v>2000</v>
      </c>
      <c r="M58" s="56">
        <v>2000</v>
      </c>
      <c r="N58" s="56">
        <v>2000</v>
      </c>
      <c r="O58" s="56">
        <v>2000</v>
      </c>
      <c r="P58" s="143">
        <f t="shared" si="17"/>
        <v>24000</v>
      </c>
    </row>
    <row r="59" spans="1:17" s="20" customFormat="1" ht="15.75" thickBot="1">
      <c r="A59" s="37"/>
      <c r="B59" s="81"/>
      <c r="C59" s="87" t="s">
        <v>31</v>
      </c>
      <c r="D59" s="83">
        <v>15000</v>
      </c>
      <c r="E59" s="83">
        <v>15000</v>
      </c>
      <c r="F59" s="83">
        <v>15000</v>
      </c>
      <c r="G59" s="83">
        <v>15000</v>
      </c>
      <c r="H59" s="83">
        <v>15000</v>
      </c>
      <c r="I59" s="83">
        <v>15000</v>
      </c>
      <c r="J59" s="83">
        <v>15000</v>
      </c>
      <c r="K59" s="83">
        <v>15000</v>
      </c>
      <c r="L59" s="83">
        <v>15000</v>
      </c>
      <c r="M59" s="83">
        <v>15000</v>
      </c>
      <c r="N59" s="83">
        <v>15000</v>
      </c>
      <c r="O59" s="83">
        <v>15000</v>
      </c>
      <c r="P59" s="143">
        <f t="shared" si="17"/>
        <v>180000</v>
      </c>
    </row>
    <row r="60" spans="1:17" s="92" customFormat="1" ht="15" thickBot="1">
      <c r="A60" s="88"/>
      <c r="B60" s="89" t="s">
        <v>24</v>
      </c>
      <c r="C60" s="90"/>
      <c r="D60" s="140">
        <f>SUM(D45:D59)</f>
        <v>140600</v>
      </c>
      <c r="E60" s="140">
        <f t="shared" ref="E60:O60" si="19">SUM(E45:E59)</f>
        <v>205200</v>
      </c>
      <c r="F60" s="140">
        <f t="shared" si="19"/>
        <v>268500</v>
      </c>
      <c r="G60" s="140">
        <f t="shared" si="19"/>
        <v>334500</v>
      </c>
      <c r="H60" s="140">
        <f t="shared" si="19"/>
        <v>355500</v>
      </c>
      <c r="I60" s="140">
        <f t="shared" si="19"/>
        <v>351500</v>
      </c>
      <c r="J60" s="140">
        <f t="shared" si="19"/>
        <v>353500</v>
      </c>
      <c r="K60" s="140">
        <f t="shared" si="19"/>
        <v>353500</v>
      </c>
      <c r="L60" s="140">
        <f t="shared" si="19"/>
        <v>405500</v>
      </c>
      <c r="M60" s="140">
        <f t="shared" si="19"/>
        <v>369500</v>
      </c>
      <c r="N60" s="140">
        <f t="shared" si="19"/>
        <v>265500</v>
      </c>
      <c r="O60" s="140">
        <f t="shared" si="19"/>
        <v>317500</v>
      </c>
      <c r="P60" s="144">
        <f t="shared" si="17"/>
        <v>3720800</v>
      </c>
      <c r="Q60" s="91"/>
    </row>
    <row r="61" spans="1:17" s="60" customFormat="1" ht="15.75" thickBot="1">
      <c r="A61" s="93"/>
      <c r="B61" s="94" t="s">
        <v>36</v>
      </c>
      <c r="C61" s="95"/>
      <c r="D61" s="141">
        <f>D60+D44</f>
        <v>447350</v>
      </c>
      <c r="E61" s="141">
        <f t="shared" ref="E61:O61" si="20">E60+E44</f>
        <v>511950</v>
      </c>
      <c r="F61" s="141">
        <f t="shared" si="20"/>
        <v>585250</v>
      </c>
      <c r="G61" s="141">
        <f t="shared" si="20"/>
        <v>656250</v>
      </c>
      <c r="H61" s="141">
        <f t="shared" si="20"/>
        <v>677250</v>
      </c>
      <c r="I61" s="141">
        <f t="shared" si="20"/>
        <v>673250</v>
      </c>
      <c r="J61" s="141">
        <f t="shared" si="20"/>
        <v>675250</v>
      </c>
      <c r="K61" s="141">
        <f t="shared" si="20"/>
        <v>675250</v>
      </c>
      <c r="L61" s="141">
        <f t="shared" si="20"/>
        <v>740750</v>
      </c>
      <c r="M61" s="141">
        <f t="shared" si="20"/>
        <v>704750</v>
      </c>
      <c r="N61" s="141">
        <f t="shared" si="20"/>
        <v>595750</v>
      </c>
      <c r="O61" s="141">
        <f t="shared" si="20"/>
        <v>652750</v>
      </c>
      <c r="P61" s="121">
        <f t="shared" si="17"/>
        <v>7595800</v>
      </c>
    </row>
    <row r="62" spans="1:17" s="20" customFormat="1" ht="15.75" thickBot="1">
      <c r="A62" s="37"/>
      <c r="B62" s="96"/>
      <c r="C62" s="97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9"/>
    </row>
    <row r="63" spans="1:17" s="20" customFormat="1" ht="15.75" thickBot="1">
      <c r="A63" s="37"/>
      <c r="B63" s="68" t="s">
        <v>22</v>
      </c>
      <c r="C63" s="69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1"/>
    </row>
    <row r="64" spans="1:17" s="20" customFormat="1" ht="15">
      <c r="A64" s="37"/>
      <c r="B64" s="72" t="s">
        <v>28</v>
      </c>
      <c r="C64" s="73" t="s">
        <v>29</v>
      </c>
      <c r="D64" s="74">
        <v>160000</v>
      </c>
      <c r="E64" s="74">
        <v>160000</v>
      </c>
      <c r="F64" s="74">
        <v>160000</v>
      </c>
      <c r="G64" s="74">
        <v>166000</v>
      </c>
      <c r="H64" s="74">
        <v>166000</v>
      </c>
      <c r="I64" s="74">
        <v>166000</v>
      </c>
      <c r="J64" s="74">
        <v>166000</v>
      </c>
      <c r="K64" s="74">
        <v>166000</v>
      </c>
      <c r="L64" s="74">
        <v>166000</v>
      </c>
      <c r="M64" s="74">
        <v>166000</v>
      </c>
      <c r="N64" s="74">
        <v>166000</v>
      </c>
      <c r="O64" s="100">
        <v>166000</v>
      </c>
      <c r="P64" s="145">
        <f t="shared" ref="P64:P82" si="21">SUM(D64:O64)</f>
        <v>1974000</v>
      </c>
    </row>
    <row r="65" spans="1:17" s="20" customFormat="1" ht="15">
      <c r="A65" s="37"/>
      <c r="B65" s="81"/>
      <c r="C65" s="55" t="s">
        <v>30</v>
      </c>
      <c r="D65" s="175">
        <v>54400</v>
      </c>
      <c r="E65" s="175">
        <v>54400</v>
      </c>
      <c r="F65" s="175">
        <v>54400</v>
      </c>
      <c r="G65" s="175">
        <v>56440</v>
      </c>
      <c r="H65" s="175">
        <v>56440</v>
      </c>
      <c r="I65" s="175">
        <v>56440</v>
      </c>
      <c r="J65" s="175">
        <v>56440</v>
      </c>
      <c r="K65" s="175">
        <v>56440</v>
      </c>
      <c r="L65" s="175">
        <v>56440</v>
      </c>
      <c r="M65" s="175">
        <v>56440</v>
      </c>
      <c r="N65" s="175">
        <v>56440</v>
      </c>
      <c r="O65" s="176">
        <v>56440</v>
      </c>
      <c r="P65" s="124">
        <f t="shared" si="21"/>
        <v>671160</v>
      </c>
    </row>
    <row r="66" spans="1:17" s="20" customFormat="1" ht="15">
      <c r="A66" s="37"/>
      <c r="B66" s="81"/>
      <c r="C66" s="174" t="s">
        <v>73</v>
      </c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1"/>
      <c r="P66" s="124">
        <f t="shared" si="21"/>
        <v>0</v>
      </c>
    </row>
    <row r="67" spans="1:17" s="20" customFormat="1" ht="15.75" thickBot="1">
      <c r="A67" s="75"/>
      <c r="B67" s="81"/>
      <c r="C67" s="59" t="s">
        <v>74</v>
      </c>
      <c r="D67" s="170">
        <v>15000</v>
      </c>
      <c r="E67" s="170">
        <v>15000</v>
      </c>
      <c r="F67" s="170">
        <v>20000</v>
      </c>
      <c r="G67" s="170">
        <v>35000</v>
      </c>
      <c r="H67" s="170">
        <v>35000</v>
      </c>
      <c r="I67" s="170">
        <v>35000</v>
      </c>
      <c r="J67" s="170">
        <v>35000</v>
      </c>
      <c r="K67" s="170">
        <v>35000</v>
      </c>
      <c r="L67" s="170">
        <v>35000</v>
      </c>
      <c r="M67" s="170">
        <v>35000</v>
      </c>
      <c r="N67" s="170">
        <v>20000</v>
      </c>
      <c r="O67" s="171">
        <v>30000</v>
      </c>
      <c r="P67" s="146">
        <f t="shared" si="21"/>
        <v>345000</v>
      </c>
    </row>
    <row r="68" spans="1:17" s="20" customFormat="1" ht="15.75" thickBot="1">
      <c r="A68" s="75"/>
      <c r="B68" s="38" t="s">
        <v>37</v>
      </c>
      <c r="C68" s="79"/>
      <c r="D68" s="120">
        <f t="shared" ref="D68:O68" si="22">SUM(D64:D67)</f>
        <v>229400</v>
      </c>
      <c r="E68" s="120">
        <f t="shared" si="22"/>
        <v>229400</v>
      </c>
      <c r="F68" s="120">
        <f t="shared" si="22"/>
        <v>234400</v>
      </c>
      <c r="G68" s="120">
        <f t="shared" si="22"/>
        <v>257440</v>
      </c>
      <c r="H68" s="120">
        <f t="shared" si="22"/>
        <v>257440</v>
      </c>
      <c r="I68" s="120">
        <f t="shared" si="22"/>
        <v>257440</v>
      </c>
      <c r="J68" s="120">
        <f t="shared" si="22"/>
        <v>257440</v>
      </c>
      <c r="K68" s="120">
        <f t="shared" si="22"/>
        <v>257440</v>
      </c>
      <c r="L68" s="120">
        <f t="shared" si="22"/>
        <v>257440</v>
      </c>
      <c r="M68" s="120">
        <f t="shared" si="22"/>
        <v>257440</v>
      </c>
      <c r="N68" s="120">
        <f t="shared" si="22"/>
        <v>242440</v>
      </c>
      <c r="O68" s="134">
        <f t="shared" si="22"/>
        <v>252440</v>
      </c>
      <c r="P68" s="133">
        <f t="shared" si="21"/>
        <v>2990160</v>
      </c>
      <c r="Q68" s="80"/>
    </row>
    <row r="69" spans="1:17" s="20" customFormat="1" ht="15">
      <c r="A69" s="75"/>
      <c r="B69" s="81" t="s">
        <v>31</v>
      </c>
      <c r="C69" s="82" t="s">
        <v>47</v>
      </c>
      <c r="D69" s="101"/>
      <c r="E69" s="101">
        <v>25000</v>
      </c>
      <c r="F69" s="101">
        <v>45000</v>
      </c>
      <c r="G69" s="101">
        <v>35000</v>
      </c>
      <c r="H69" s="101">
        <v>55000</v>
      </c>
      <c r="I69" s="101">
        <v>25000</v>
      </c>
      <c r="J69" s="101">
        <v>55000</v>
      </c>
      <c r="K69" s="101">
        <v>25000</v>
      </c>
      <c r="L69" s="101">
        <v>45000</v>
      </c>
      <c r="M69" s="101">
        <v>45000</v>
      </c>
      <c r="N69" s="101">
        <v>30000</v>
      </c>
      <c r="O69" s="102">
        <v>30000</v>
      </c>
      <c r="P69" s="145">
        <f t="shared" si="21"/>
        <v>415000</v>
      </c>
      <c r="Q69" s="80"/>
    </row>
    <row r="70" spans="1:17" s="20" customFormat="1" ht="15">
      <c r="A70" s="75"/>
      <c r="B70" s="81"/>
      <c r="C70" s="55" t="s">
        <v>48</v>
      </c>
      <c r="D70" s="56">
        <v>6000</v>
      </c>
      <c r="E70" s="56">
        <v>12000</v>
      </c>
      <c r="F70" s="56">
        <v>15000</v>
      </c>
      <c r="G70" s="56">
        <v>20000</v>
      </c>
      <c r="H70" s="56">
        <v>20000</v>
      </c>
      <c r="I70" s="56">
        <v>20000</v>
      </c>
      <c r="J70" s="56">
        <v>20000</v>
      </c>
      <c r="K70" s="56">
        <v>20000</v>
      </c>
      <c r="L70" s="56">
        <v>20000</v>
      </c>
      <c r="M70" s="56">
        <v>20000</v>
      </c>
      <c r="N70" s="56">
        <v>15000</v>
      </c>
      <c r="O70" s="57">
        <v>15000</v>
      </c>
      <c r="P70" s="124">
        <f t="shared" si="21"/>
        <v>203000</v>
      </c>
      <c r="Q70" s="80"/>
    </row>
    <row r="71" spans="1:17" s="20" customFormat="1" ht="15">
      <c r="A71" s="75"/>
      <c r="B71" s="81"/>
      <c r="C71" s="84" t="s">
        <v>38</v>
      </c>
      <c r="D71" s="83">
        <v>8000</v>
      </c>
      <c r="E71" s="83">
        <v>15000</v>
      </c>
      <c r="F71" s="83">
        <v>15000</v>
      </c>
      <c r="G71" s="83">
        <v>15000</v>
      </c>
      <c r="H71" s="83">
        <v>30000</v>
      </c>
      <c r="I71" s="83">
        <v>20000</v>
      </c>
      <c r="J71" s="83">
        <v>20000</v>
      </c>
      <c r="K71" s="83">
        <v>20000</v>
      </c>
      <c r="L71" s="83">
        <v>20000</v>
      </c>
      <c r="M71" s="83">
        <v>20000</v>
      </c>
      <c r="N71" s="83">
        <v>15000</v>
      </c>
      <c r="O71" s="86">
        <v>20000</v>
      </c>
      <c r="P71" s="124">
        <f t="shared" si="21"/>
        <v>218000</v>
      </c>
      <c r="Q71" s="80"/>
    </row>
    <row r="72" spans="1:17" s="20" customFormat="1" ht="15">
      <c r="A72" s="37"/>
      <c r="B72" s="81"/>
      <c r="C72" s="55" t="s">
        <v>87</v>
      </c>
      <c r="D72" s="56">
        <v>6000</v>
      </c>
      <c r="E72" s="56">
        <v>6000</v>
      </c>
      <c r="F72" s="56">
        <v>6000</v>
      </c>
      <c r="G72" s="56">
        <v>6000</v>
      </c>
      <c r="H72" s="56">
        <v>6000</v>
      </c>
      <c r="I72" s="56">
        <v>6000</v>
      </c>
      <c r="J72" s="56">
        <v>6000</v>
      </c>
      <c r="K72" s="56">
        <v>6000</v>
      </c>
      <c r="L72" s="56">
        <v>6000</v>
      </c>
      <c r="M72" s="56">
        <v>6000</v>
      </c>
      <c r="N72" s="56">
        <v>6000</v>
      </c>
      <c r="O72" s="57">
        <v>6000</v>
      </c>
      <c r="P72" s="124">
        <f>SUM(D72:O72)</f>
        <v>72000</v>
      </c>
    </row>
    <row r="73" spans="1:17" s="20" customFormat="1" ht="15">
      <c r="A73" s="37"/>
      <c r="B73" s="81"/>
      <c r="C73" s="84" t="s">
        <v>51</v>
      </c>
      <c r="D73" s="83">
        <v>13000</v>
      </c>
      <c r="E73" s="83">
        <v>13000</v>
      </c>
      <c r="F73" s="83">
        <v>13000</v>
      </c>
      <c r="G73" s="83">
        <v>13000</v>
      </c>
      <c r="H73" s="83">
        <v>13000</v>
      </c>
      <c r="I73" s="83">
        <v>13000</v>
      </c>
      <c r="J73" s="83">
        <v>13000</v>
      </c>
      <c r="K73" s="83">
        <v>13000</v>
      </c>
      <c r="L73" s="83">
        <v>13000</v>
      </c>
      <c r="M73" s="83">
        <v>13000</v>
      </c>
      <c r="N73" s="83">
        <v>13000</v>
      </c>
      <c r="O73" s="86">
        <v>13000</v>
      </c>
      <c r="P73" s="124">
        <f>SUM(D73:O73)</f>
        <v>156000</v>
      </c>
    </row>
    <row r="74" spans="1:17" s="20" customFormat="1" ht="15">
      <c r="A74" s="75"/>
      <c r="B74" s="81"/>
      <c r="C74" s="172" t="s">
        <v>83</v>
      </c>
      <c r="D74" s="178">
        <v>15000</v>
      </c>
      <c r="E74" s="178">
        <v>25000</v>
      </c>
      <c r="F74" s="178">
        <v>25000</v>
      </c>
      <c r="G74" s="178">
        <v>35000</v>
      </c>
      <c r="H74" s="178">
        <v>35000</v>
      </c>
      <c r="I74" s="178">
        <v>35000</v>
      </c>
      <c r="J74" s="178">
        <v>35000</v>
      </c>
      <c r="K74" s="178">
        <v>35000</v>
      </c>
      <c r="L74" s="178">
        <v>35000</v>
      </c>
      <c r="M74" s="178">
        <v>35000</v>
      </c>
      <c r="N74" s="56">
        <v>25000</v>
      </c>
      <c r="O74" s="57">
        <v>30000</v>
      </c>
      <c r="P74" s="124">
        <f t="shared" si="21"/>
        <v>365000</v>
      </c>
      <c r="Q74" s="80"/>
    </row>
    <row r="75" spans="1:17" s="20" customFormat="1" ht="15">
      <c r="A75" s="37"/>
      <c r="B75" s="81"/>
      <c r="C75" s="84" t="s">
        <v>39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6"/>
      <c r="P75" s="124">
        <f>SUM(D75:O75)</f>
        <v>0</v>
      </c>
    </row>
    <row r="76" spans="1:17" s="20" customFormat="1" ht="15">
      <c r="A76" s="37"/>
      <c r="B76" s="81"/>
      <c r="C76" s="55" t="s">
        <v>34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9"/>
      <c r="P76" s="124">
        <f>SUM(D76:O76)</f>
        <v>0</v>
      </c>
    </row>
    <row r="77" spans="1:17" s="20" customFormat="1" ht="15">
      <c r="A77" s="37"/>
      <c r="B77" s="81"/>
      <c r="C77" s="84" t="s">
        <v>35</v>
      </c>
      <c r="D77" s="83">
        <v>2000</v>
      </c>
      <c r="E77" s="83">
        <v>2000</v>
      </c>
      <c r="F77" s="83">
        <v>2000</v>
      </c>
      <c r="G77" s="83">
        <v>2000</v>
      </c>
      <c r="H77" s="83">
        <v>30000</v>
      </c>
      <c r="I77" s="83">
        <v>30000</v>
      </c>
      <c r="J77" s="83">
        <v>2000</v>
      </c>
      <c r="K77" s="83">
        <v>2000</v>
      </c>
      <c r="L77" s="83">
        <v>2000</v>
      </c>
      <c r="M77" s="83">
        <v>2000</v>
      </c>
      <c r="N77" s="83">
        <v>2000</v>
      </c>
      <c r="O77" s="86">
        <v>2000</v>
      </c>
      <c r="P77" s="124">
        <f>SUM(D77:O77)</f>
        <v>80000</v>
      </c>
    </row>
    <row r="78" spans="1:17" s="20" customFormat="1" ht="15">
      <c r="A78" s="75"/>
      <c r="B78" s="81"/>
      <c r="C78" s="172" t="s">
        <v>82</v>
      </c>
      <c r="D78" s="56">
        <v>2800</v>
      </c>
      <c r="E78" s="56">
        <v>3500</v>
      </c>
      <c r="F78" s="56">
        <v>6000</v>
      </c>
      <c r="G78" s="56">
        <v>7000</v>
      </c>
      <c r="H78" s="56">
        <v>7800</v>
      </c>
      <c r="I78" s="56">
        <v>7800</v>
      </c>
      <c r="J78" s="56">
        <v>7800</v>
      </c>
      <c r="K78" s="56">
        <v>7000</v>
      </c>
      <c r="L78" s="56">
        <v>7000</v>
      </c>
      <c r="M78" s="56">
        <v>7000</v>
      </c>
      <c r="N78" s="56">
        <v>5000</v>
      </c>
      <c r="O78" s="57">
        <v>6000</v>
      </c>
      <c r="P78" s="124">
        <f t="shared" si="21"/>
        <v>74700</v>
      </c>
      <c r="Q78" s="80"/>
    </row>
    <row r="79" spans="1:17" s="20" customFormat="1" ht="15">
      <c r="A79" s="75"/>
      <c r="B79" s="81"/>
      <c r="C79" s="84" t="s">
        <v>72</v>
      </c>
      <c r="D79" s="83">
        <v>4000</v>
      </c>
      <c r="E79" s="83">
        <v>4000</v>
      </c>
      <c r="F79" s="83">
        <v>4000</v>
      </c>
      <c r="G79" s="83">
        <v>4000</v>
      </c>
      <c r="H79" s="83">
        <v>4000</v>
      </c>
      <c r="I79" s="83">
        <v>4000</v>
      </c>
      <c r="J79" s="83">
        <v>4000</v>
      </c>
      <c r="K79" s="83">
        <v>4000</v>
      </c>
      <c r="L79" s="83">
        <v>4000</v>
      </c>
      <c r="M79" s="83">
        <v>4000</v>
      </c>
      <c r="N79" s="83">
        <v>4000</v>
      </c>
      <c r="O79" s="86">
        <v>4000</v>
      </c>
      <c r="P79" s="124">
        <f t="shared" si="21"/>
        <v>48000</v>
      </c>
      <c r="Q79" s="80"/>
    </row>
    <row r="80" spans="1:17" s="20" customFormat="1" ht="15.75" thickBot="1">
      <c r="A80" s="37"/>
      <c r="B80" s="81"/>
      <c r="C80" s="177" t="s">
        <v>31</v>
      </c>
      <c r="D80" s="170">
        <v>3000</v>
      </c>
      <c r="E80" s="170">
        <v>3000</v>
      </c>
      <c r="F80" s="170">
        <v>3000</v>
      </c>
      <c r="G80" s="170">
        <v>3000</v>
      </c>
      <c r="H80" s="170">
        <v>3000</v>
      </c>
      <c r="I80" s="170">
        <v>3000</v>
      </c>
      <c r="J80" s="170">
        <v>3000</v>
      </c>
      <c r="K80" s="170">
        <v>3000</v>
      </c>
      <c r="L80" s="170">
        <v>3000</v>
      </c>
      <c r="M80" s="170">
        <v>3000</v>
      </c>
      <c r="N80" s="170">
        <v>3000</v>
      </c>
      <c r="O80" s="171">
        <v>3000</v>
      </c>
      <c r="P80" s="124">
        <f>SUM(D80:O80)</f>
        <v>36000</v>
      </c>
    </row>
    <row r="81" spans="1:17" s="92" customFormat="1" ht="15" thickBot="1">
      <c r="A81" s="88"/>
      <c r="B81" s="89" t="s">
        <v>24</v>
      </c>
      <c r="C81" s="103"/>
      <c r="D81" s="142">
        <f t="shared" ref="D81:O81" si="23">SUM(D69:D80)</f>
        <v>59800</v>
      </c>
      <c r="E81" s="142">
        <f t="shared" si="23"/>
        <v>108500</v>
      </c>
      <c r="F81" s="142">
        <f t="shared" si="23"/>
        <v>134000</v>
      </c>
      <c r="G81" s="142">
        <f t="shared" si="23"/>
        <v>140000</v>
      </c>
      <c r="H81" s="142">
        <f t="shared" si="23"/>
        <v>203800</v>
      </c>
      <c r="I81" s="142">
        <f t="shared" si="23"/>
        <v>163800</v>
      </c>
      <c r="J81" s="142">
        <f t="shared" si="23"/>
        <v>165800</v>
      </c>
      <c r="K81" s="142">
        <f t="shared" si="23"/>
        <v>135000</v>
      </c>
      <c r="L81" s="142">
        <f t="shared" si="23"/>
        <v>155000</v>
      </c>
      <c r="M81" s="142">
        <f t="shared" si="23"/>
        <v>155000</v>
      </c>
      <c r="N81" s="142">
        <f t="shared" si="23"/>
        <v>118000</v>
      </c>
      <c r="O81" s="142">
        <f t="shared" si="23"/>
        <v>129000</v>
      </c>
      <c r="P81" s="144">
        <f t="shared" si="21"/>
        <v>1667700</v>
      </c>
      <c r="Q81" s="91"/>
    </row>
    <row r="82" spans="1:17" s="60" customFormat="1" ht="15.75" thickBot="1">
      <c r="A82" s="93"/>
      <c r="B82" s="94" t="s">
        <v>40</v>
      </c>
      <c r="C82" s="104"/>
      <c r="D82" s="132">
        <f t="shared" ref="D82:O82" si="24">D81+D68</f>
        <v>289200</v>
      </c>
      <c r="E82" s="132">
        <f t="shared" si="24"/>
        <v>337900</v>
      </c>
      <c r="F82" s="132">
        <f t="shared" si="24"/>
        <v>368400</v>
      </c>
      <c r="G82" s="132">
        <f t="shared" si="24"/>
        <v>397440</v>
      </c>
      <c r="H82" s="132">
        <f t="shared" si="24"/>
        <v>461240</v>
      </c>
      <c r="I82" s="132">
        <f t="shared" si="24"/>
        <v>421240</v>
      </c>
      <c r="J82" s="132">
        <f t="shared" si="24"/>
        <v>423240</v>
      </c>
      <c r="K82" s="132">
        <f t="shared" si="24"/>
        <v>392440</v>
      </c>
      <c r="L82" s="132">
        <f t="shared" si="24"/>
        <v>412440</v>
      </c>
      <c r="M82" s="132">
        <f t="shared" si="24"/>
        <v>412440</v>
      </c>
      <c r="N82" s="132">
        <f t="shared" si="24"/>
        <v>360440</v>
      </c>
      <c r="O82" s="132">
        <f t="shared" si="24"/>
        <v>381440</v>
      </c>
      <c r="P82" s="121">
        <f t="shared" si="21"/>
        <v>4657860</v>
      </c>
    </row>
    <row r="83" spans="1:17" s="20" customFormat="1" ht="15.75" thickBot="1">
      <c r="A83" s="37"/>
      <c r="B83" s="43"/>
      <c r="C83" s="97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105"/>
    </row>
    <row r="84" spans="1:17" s="20" customFormat="1" ht="15.75" thickBot="1">
      <c r="B84" s="68" t="s">
        <v>45</v>
      </c>
      <c r="C84" s="69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1"/>
    </row>
    <row r="85" spans="1:17" s="20" customFormat="1" ht="15">
      <c r="A85" s="37"/>
      <c r="B85" s="72" t="s">
        <v>28</v>
      </c>
      <c r="C85" s="73" t="s">
        <v>29</v>
      </c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135">
        <f t="shared" ref="P85:P95" si="25">SUM(D85:O85)</f>
        <v>0</v>
      </c>
    </row>
    <row r="86" spans="1:17" s="20" customFormat="1" ht="15">
      <c r="A86" s="37"/>
      <c r="B86" s="76"/>
      <c r="C86" s="159" t="s">
        <v>30</v>
      </c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43">
        <f>SUM(D86:O86)</f>
        <v>0</v>
      </c>
    </row>
    <row r="87" spans="1:17" s="20" customFormat="1" ht="15.75" thickBot="1">
      <c r="A87" s="75"/>
      <c r="B87" s="76"/>
      <c r="C87" s="77" t="s">
        <v>73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133">
        <f t="shared" si="25"/>
        <v>0</v>
      </c>
    </row>
    <row r="88" spans="1:17" s="20" customFormat="1" ht="15.75" thickBot="1">
      <c r="A88" s="75"/>
      <c r="B88" s="38" t="s">
        <v>37</v>
      </c>
      <c r="C88" s="79"/>
      <c r="D88" s="139">
        <f t="shared" ref="D88:O88" si="26">SUM(D85:D87)</f>
        <v>0</v>
      </c>
      <c r="E88" s="139">
        <f t="shared" si="26"/>
        <v>0</v>
      </c>
      <c r="F88" s="139">
        <f t="shared" si="26"/>
        <v>0</v>
      </c>
      <c r="G88" s="139">
        <f t="shared" si="26"/>
        <v>0</v>
      </c>
      <c r="H88" s="139">
        <f t="shared" si="26"/>
        <v>0</v>
      </c>
      <c r="I88" s="139">
        <f t="shared" si="26"/>
        <v>0</v>
      </c>
      <c r="J88" s="139">
        <f t="shared" si="26"/>
        <v>0</v>
      </c>
      <c r="K88" s="139">
        <f t="shared" si="26"/>
        <v>0</v>
      </c>
      <c r="L88" s="139">
        <f t="shared" si="26"/>
        <v>0</v>
      </c>
      <c r="M88" s="139">
        <f t="shared" si="26"/>
        <v>0</v>
      </c>
      <c r="N88" s="139">
        <f t="shared" si="26"/>
        <v>0</v>
      </c>
      <c r="O88" s="139">
        <f t="shared" si="26"/>
        <v>0</v>
      </c>
      <c r="P88" s="121">
        <f t="shared" si="25"/>
        <v>0</v>
      </c>
      <c r="Q88" s="80"/>
    </row>
    <row r="89" spans="1:17" s="20" customFormat="1" ht="15">
      <c r="A89" s="75"/>
      <c r="B89" s="81" t="s">
        <v>31</v>
      </c>
      <c r="C89" s="82" t="s">
        <v>75</v>
      </c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43">
        <f t="shared" si="25"/>
        <v>0</v>
      </c>
      <c r="Q89" s="80"/>
    </row>
    <row r="90" spans="1:17" s="20" customFormat="1" ht="15">
      <c r="A90" s="37"/>
      <c r="B90" s="81"/>
      <c r="C90" s="55" t="s">
        <v>35</v>
      </c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143">
        <f>SUM(D90:O90)</f>
        <v>0</v>
      </c>
    </row>
    <row r="91" spans="1:17" s="20" customFormat="1" ht="15">
      <c r="A91" s="37"/>
      <c r="B91" s="81"/>
      <c r="C91" s="84" t="s">
        <v>32</v>
      </c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143">
        <f>SUM(D91:O91)</f>
        <v>0</v>
      </c>
    </row>
    <row r="92" spans="1:17" s="20" customFormat="1" ht="15">
      <c r="A92" s="37"/>
      <c r="B92" s="81"/>
      <c r="C92" s="55" t="s">
        <v>33</v>
      </c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143">
        <f t="shared" si="25"/>
        <v>0</v>
      </c>
    </row>
    <row r="93" spans="1:17" s="20" customFormat="1" ht="15.75" thickBot="1">
      <c r="A93" s="37"/>
      <c r="B93" s="81"/>
      <c r="C93" s="87" t="s">
        <v>31</v>
      </c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143">
        <f t="shared" si="25"/>
        <v>0</v>
      </c>
    </row>
    <row r="94" spans="1:17" s="92" customFormat="1" ht="15" thickBot="1">
      <c r="A94" s="88"/>
      <c r="B94" s="89" t="s">
        <v>24</v>
      </c>
      <c r="C94" s="103"/>
      <c r="D94" s="140">
        <f>SUM(D89:D93)</f>
        <v>0</v>
      </c>
      <c r="E94" s="140">
        <f t="shared" ref="E94:N94" si="27">SUM(E89:E93)</f>
        <v>0</v>
      </c>
      <c r="F94" s="140">
        <f t="shared" si="27"/>
        <v>0</v>
      </c>
      <c r="G94" s="140">
        <f t="shared" si="27"/>
        <v>0</v>
      </c>
      <c r="H94" s="140">
        <f t="shared" si="27"/>
        <v>0</v>
      </c>
      <c r="I94" s="140">
        <f t="shared" si="27"/>
        <v>0</v>
      </c>
      <c r="J94" s="140">
        <f t="shared" si="27"/>
        <v>0</v>
      </c>
      <c r="K94" s="140">
        <f t="shared" si="27"/>
        <v>0</v>
      </c>
      <c r="L94" s="140">
        <f t="shared" si="27"/>
        <v>0</v>
      </c>
      <c r="M94" s="140">
        <f t="shared" si="27"/>
        <v>0</v>
      </c>
      <c r="N94" s="140">
        <f t="shared" si="27"/>
        <v>0</v>
      </c>
      <c r="O94" s="140">
        <f>SUM(O89:O93)</f>
        <v>0</v>
      </c>
      <c r="P94" s="144">
        <f t="shared" si="25"/>
        <v>0</v>
      </c>
      <c r="Q94" s="91"/>
    </row>
    <row r="95" spans="1:17" s="60" customFormat="1" ht="15.75" thickBot="1">
      <c r="A95" s="93"/>
      <c r="B95" s="94" t="s">
        <v>54</v>
      </c>
      <c r="C95" s="104"/>
      <c r="D95" s="141">
        <f>D94+D88</f>
        <v>0</v>
      </c>
      <c r="E95" s="141">
        <f t="shared" ref="E95:O95" si="28">E94+E88</f>
        <v>0</v>
      </c>
      <c r="F95" s="141">
        <f t="shared" si="28"/>
        <v>0</v>
      </c>
      <c r="G95" s="141">
        <f t="shared" si="28"/>
        <v>0</v>
      </c>
      <c r="H95" s="141">
        <f t="shared" si="28"/>
        <v>0</v>
      </c>
      <c r="I95" s="141">
        <f t="shared" si="28"/>
        <v>0</v>
      </c>
      <c r="J95" s="141">
        <f t="shared" si="28"/>
        <v>0</v>
      </c>
      <c r="K95" s="141">
        <f t="shared" si="28"/>
        <v>0</v>
      </c>
      <c r="L95" s="141">
        <f t="shared" si="28"/>
        <v>0</v>
      </c>
      <c r="M95" s="141">
        <f t="shared" si="28"/>
        <v>0</v>
      </c>
      <c r="N95" s="141">
        <f t="shared" si="28"/>
        <v>0</v>
      </c>
      <c r="O95" s="141">
        <f t="shared" si="28"/>
        <v>0</v>
      </c>
      <c r="P95" s="121">
        <f t="shared" si="25"/>
        <v>0</v>
      </c>
    </row>
    <row r="96" spans="1:17" s="20" customFormat="1" ht="15.75" thickBot="1">
      <c r="A96" s="37"/>
      <c r="B96" s="96"/>
      <c r="C96" s="97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9"/>
    </row>
    <row r="97" spans="1:17" s="20" customFormat="1" ht="15.75" thickBot="1">
      <c r="B97" s="68" t="s">
        <v>46</v>
      </c>
      <c r="C97" s="69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1"/>
    </row>
    <row r="98" spans="1:17" s="20" customFormat="1" ht="15">
      <c r="A98" s="37"/>
      <c r="B98" s="72" t="s">
        <v>28</v>
      </c>
      <c r="C98" s="73" t="s">
        <v>29</v>
      </c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135">
        <f t="shared" ref="P98:P112" si="29">SUM(D98:O98)</f>
        <v>0</v>
      </c>
    </row>
    <row r="99" spans="1:17" s="20" customFormat="1" ht="15">
      <c r="A99" s="37"/>
      <c r="B99" s="76"/>
      <c r="C99" s="159" t="s">
        <v>30</v>
      </c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43">
        <f t="shared" si="29"/>
        <v>0</v>
      </c>
    </row>
    <row r="100" spans="1:17" s="20" customFormat="1" ht="15.75" thickBot="1">
      <c r="A100" s="75"/>
      <c r="B100" s="76"/>
      <c r="C100" s="77" t="s">
        <v>73</v>
      </c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133">
        <f t="shared" si="29"/>
        <v>0</v>
      </c>
    </row>
    <row r="101" spans="1:17" s="20" customFormat="1" ht="15.75" thickBot="1">
      <c r="A101" s="75"/>
      <c r="B101" s="38" t="s">
        <v>37</v>
      </c>
      <c r="C101" s="79"/>
      <c r="D101" s="139">
        <f t="shared" ref="D101:O101" si="30">SUM(D98:D100)</f>
        <v>0</v>
      </c>
      <c r="E101" s="139">
        <f t="shared" si="30"/>
        <v>0</v>
      </c>
      <c r="F101" s="139">
        <f t="shared" si="30"/>
        <v>0</v>
      </c>
      <c r="G101" s="139">
        <f t="shared" si="30"/>
        <v>0</v>
      </c>
      <c r="H101" s="139">
        <f t="shared" si="30"/>
        <v>0</v>
      </c>
      <c r="I101" s="139">
        <f t="shared" si="30"/>
        <v>0</v>
      </c>
      <c r="J101" s="139">
        <f t="shared" si="30"/>
        <v>0</v>
      </c>
      <c r="K101" s="139">
        <f t="shared" si="30"/>
        <v>0</v>
      </c>
      <c r="L101" s="139">
        <f t="shared" si="30"/>
        <v>0</v>
      </c>
      <c r="M101" s="139">
        <f t="shared" si="30"/>
        <v>0</v>
      </c>
      <c r="N101" s="139">
        <f t="shared" si="30"/>
        <v>0</v>
      </c>
      <c r="O101" s="139">
        <f t="shared" si="30"/>
        <v>0</v>
      </c>
      <c r="P101" s="121">
        <f t="shared" si="29"/>
        <v>0</v>
      </c>
      <c r="Q101" s="80"/>
    </row>
    <row r="102" spans="1:17" s="20" customFormat="1" ht="15">
      <c r="A102" s="75"/>
      <c r="B102" s="81" t="s">
        <v>31</v>
      </c>
      <c r="C102" s="82" t="s">
        <v>52</v>
      </c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143">
        <f t="shared" si="29"/>
        <v>0</v>
      </c>
      <c r="Q102" s="80"/>
    </row>
    <row r="103" spans="1:17" s="20" customFormat="1" ht="15">
      <c r="A103" s="75"/>
      <c r="B103" s="81"/>
      <c r="C103" s="55" t="s">
        <v>48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143">
        <f t="shared" si="29"/>
        <v>0</v>
      </c>
      <c r="Q103" s="80"/>
    </row>
    <row r="104" spans="1:17" s="20" customFormat="1" ht="15">
      <c r="A104" s="37"/>
      <c r="B104" s="81"/>
      <c r="C104" s="84" t="s">
        <v>51</v>
      </c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143">
        <f t="shared" si="29"/>
        <v>0</v>
      </c>
    </row>
    <row r="105" spans="1:17" s="20" customFormat="1" ht="15">
      <c r="A105" s="37"/>
      <c r="B105" s="81"/>
      <c r="C105" s="55" t="s">
        <v>35</v>
      </c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143">
        <f>SUM(D105:O105)</f>
        <v>0</v>
      </c>
    </row>
    <row r="106" spans="1:17" s="20" customFormat="1" ht="15">
      <c r="A106" s="37"/>
      <c r="B106" s="81"/>
      <c r="C106" s="84" t="s">
        <v>34</v>
      </c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143">
        <f t="shared" si="29"/>
        <v>0</v>
      </c>
    </row>
    <row r="107" spans="1:17" s="20" customFormat="1" ht="15">
      <c r="A107" s="75"/>
      <c r="B107" s="81"/>
      <c r="C107" s="55" t="s">
        <v>50</v>
      </c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143">
        <f>SUM(D107:O107)</f>
        <v>0</v>
      </c>
      <c r="Q107" s="80"/>
    </row>
    <row r="108" spans="1:17" s="20" customFormat="1" ht="15">
      <c r="A108" s="75"/>
      <c r="B108" s="81"/>
      <c r="C108" s="84" t="s">
        <v>18</v>
      </c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143">
        <f>SUM(D108:O108)</f>
        <v>0</v>
      </c>
      <c r="Q108" s="80"/>
    </row>
    <row r="109" spans="1:17" s="20" customFormat="1" ht="15">
      <c r="A109" s="37"/>
      <c r="B109" s="81"/>
      <c r="C109" s="55" t="s">
        <v>49</v>
      </c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143">
        <f t="shared" si="29"/>
        <v>0</v>
      </c>
    </row>
    <row r="110" spans="1:17" s="20" customFormat="1" ht="15.75" thickBot="1">
      <c r="A110" s="37"/>
      <c r="B110" s="81"/>
      <c r="C110" s="87" t="s">
        <v>31</v>
      </c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143">
        <f t="shared" si="29"/>
        <v>0</v>
      </c>
    </row>
    <row r="111" spans="1:17" s="92" customFormat="1" ht="15" thickBot="1">
      <c r="A111" s="88"/>
      <c r="B111" s="89" t="s">
        <v>24</v>
      </c>
      <c r="C111" s="103"/>
      <c r="D111" s="140">
        <f>SUM(D102:D110)</f>
        <v>0</v>
      </c>
      <c r="E111" s="140">
        <f t="shared" ref="E111:O111" si="31">SUM(E102:E110)</f>
        <v>0</v>
      </c>
      <c r="F111" s="140">
        <f t="shared" si="31"/>
        <v>0</v>
      </c>
      <c r="G111" s="140">
        <f t="shared" si="31"/>
        <v>0</v>
      </c>
      <c r="H111" s="140">
        <f t="shared" si="31"/>
        <v>0</v>
      </c>
      <c r="I111" s="140">
        <f t="shared" si="31"/>
        <v>0</v>
      </c>
      <c r="J111" s="140">
        <f t="shared" si="31"/>
        <v>0</v>
      </c>
      <c r="K111" s="140">
        <f t="shared" si="31"/>
        <v>0</v>
      </c>
      <c r="L111" s="140">
        <f t="shared" si="31"/>
        <v>0</v>
      </c>
      <c r="M111" s="140">
        <f t="shared" si="31"/>
        <v>0</v>
      </c>
      <c r="N111" s="140">
        <f t="shared" si="31"/>
        <v>0</v>
      </c>
      <c r="O111" s="140">
        <f t="shared" si="31"/>
        <v>0</v>
      </c>
      <c r="P111" s="144">
        <f t="shared" si="29"/>
        <v>0</v>
      </c>
      <c r="Q111" s="91"/>
    </row>
    <row r="112" spans="1:17" s="60" customFormat="1" ht="15.75" thickBot="1">
      <c r="A112" s="93"/>
      <c r="B112" s="94" t="s">
        <v>53</v>
      </c>
      <c r="C112" s="104"/>
      <c r="D112" s="141">
        <f>D111+D101</f>
        <v>0</v>
      </c>
      <c r="E112" s="141">
        <f t="shared" ref="E112:O112" si="32">E111+E101</f>
        <v>0</v>
      </c>
      <c r="F112" s="141">
        <f t="shared" si="32"/>
        <v>0</v>
      </c>
      <c r="G112" s="141">
        <f t="shared" si="32"/>
        <v>0</v>
      </c>
      <c r="H112" s="141">
        <f t="shared" si="32"/>
        <v>0</v>
      </c>
      <c r="I112" s="141">
        <f t="shared" si="32"/>
        <v>0</v>
      </c>
      <c r="J112" s="141">
        <f t="shared" si="32"/>
        <v>0</v>
      </c>
      <c r="K112" s="141">
        <f t="shared" si="32"/>
        <v>0</v>
      </c>
      <c r="L112" s="141">
        <f t="shared" si="32"/>
        <v>0</v>
      </c>
      <c r="M112" s="141">
        <f t="shared" si="32"/>
        <v>0</v>
      </c>
      <c r="N112" s="141">
        <f t="shared" si="32"/>
        <v>0</v>
      </c>
      <c r="O112" s="141">
        <f t="shared" si="32"/>
        <v>0</v>
      </c>
      <c r="P112" s="121">
        <f t="shared" si="29"/>
        <v>0</v>
      </c>
    </row>
    <row r="113" spans="1:20" s="3" customFormat="1">
      <c r="A113" s="107"/>
      <c r="B113" s="108"/>
      <c r="C113" s="107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10"/>
      <c r="Q113" s="111"/>
    </row>
    <row r="114" spans="1:20">
      <c r="A114" s="3"/>
      <c r="B114" s="11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113"/>
      <c r="R114" s="3"/>
      <c r="S114" s="3"/>
      <c r="T114" s="3"/>
    </row>
    <row r="115" spans="1:20">
      <c r="A115" s="3"/>
      <c r="B115" s="11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113"/>
      <c r="R115" s="3"/>
      <c r="S115" s="3"/>
      <c r="T115" s="3"/>
    </row>
    <row r="116" spans="1:20">
      <c r="A116" s="3"/>
      <c r="B116" s="11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5"/>
      <c r="R116" s="3"/>
      <c r="S116" s="3"/>
      <c r="T116" s="3"/>
    </row>
    <row r="117" spans="1:20">
      <c r="A117" s="3"/>
      <c r="B117" s="11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5"/>
      <c r="R117" s="3"/>
      <c r="S117" s="3"/>
      <c r="T117" s="3"/>
    </row>
    <row r="118" spans="1:20">
      <c r="A118" s="3"/>
      <c r="B118" s="11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5"/>
      <c r="R118" s="3"/>
      <c r="S118" s="3"/>
      <c r="T118" s="3"/>
    </row>
    <row r="119" spans="1:20">
      <c r="A119" s="3"/>
      <c r="B119" s="11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5"/>
      <c r="R119" s="3"/>
      <c r="S119" s="3"/>
      <c r="T119" s="3"/>
    </row>
    <row r="120" spans="1:20">
      <c r="A120" s="3"/>
      <c r="B120" s="11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5"/>
      <c r="R120" s="3"/>
      <c r="S120" s="3"/>
      <c r="T120" s="3"/>
    </row>
    <row r="121" spans="1:20">
      <c r="A121" s="3"/>
      <c r="B121" s="11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5"/>
      <c r="R121" s="3"/>
      <c r="S121" s="3"/>
      <c r="T121" s="3"/>
    </row>
    <row r="122" spans="1:20">
      <c r="A122" s="3"/>
      <c r="B122" s="11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5"/>
      <c r="R122" s="3"/>
      <c r="S122" s="3"/>
      <c r="T122" s="3"/>
    </row>
    <row r="123" spans="1:20">
      <c r="A123" s="3"/>
      <c r="B123" s="11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5"/>
      <c r="R123" s="3"/>
      <c r="S123" s="3"/>
      <c r="T123" s="3"/>
    </row>
    <row r="124" spans="1:20">
      <c r="A124" s="3"/>
      <c r="B124" s="11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5"/>
      <c r="R124" s="3"/>
      <c r="S124" s="3"/>
      <c r="T124" s="3"/>
    </row>
    <row r="125" spans="1:20">
      <c r="A125" s="3"/>
      <c r="B125" s="11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5"/>
      <c r="R125" s="3"/>
      <c r="S125" s="3"/>
      <c r="T125" s="3"/>
    </row>
    <row r="126" spans="1:20">
      <c r="A126" s="3"/>
      <c r="B126" s="11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5"/>
      <c r="R126" s="3"/>
      <c r="S126" s="3"/>
      <c r="T126" s="3"/>
    </row>
    <row r="127" spans="1:20">
      <c r="A127" s="3"/>
      <c r="B127" s="11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5"/>
      <c r="R127" s="3"/>
      <c r="S127" s="3"/>
      <c r="T127" s="3"/>
    </row>
    <row r="128" spans="1:20">
      <c r="A128" s="3"/>
      <c r="B128" s="11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5"/>
      <c r="R128" s="3"/>
      <c r="S128" s="3"/>
      <c r="T128" s="3"/>
    </row>
    <row r="129" spans="1:20">
      <c r="A129" s="3"/>
      <c r="B129" s="11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5"/>
      <c r="R129" s="3"/>
      <c r="S129" s="3"/>
      <c r="T129" s="3"/>
    </row>
    <row r="130" spans="1:20">
      <c r="A130" s="3"/>
      <c r="B130" s="11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5"/>
      <c r="R130" s="3"/>
      <c r="S130" s="3"/>
      <c r="T130" s="3"/>
    </row>
    <row r="131" spans="1:20">
      <c r="A131" s="3"/>
      <c r="B131" s="11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5"/>
      <c r="R131" s="3"/>
      <c r="S131" s="3"/>
      <c r="T131" s="3"/>
    </row>
    <row r="132" spans="1:20">
      <c r="A132" s="3"/>
      <c r="B132" s="11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5"/>
      <c r="R132" s="3"/>
      <c r="S132" s="3"/>
      <c r="T132" s="3"/>
    </row>
    <row r="133" spans="1:20">
      <c r="A133" s="3"/>
      <c r="B133" s="11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5"/>
      <c r="R133" s="3"/>
      <c r="S133" s="3"/>
      <c r="T133" s="3"/>
    </row>
    <row r="134" spans="1:20">
      <c r="A134" s="3"/>
      <c r="B134" s="11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5"/>
      <c r="R134" s="3"/>
      <c r="S134" s="3"/>
      <c r="T134" s="3"/>
    </row>
    <row r="135" spans="1:20">
      <c r="A135" s="3"/>
      <c r="B135" s="11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5"/>
      <c r="R135" s="3"/>
      <c r="S135" s="3"/>
      <c r="T135" s="3"/>
    </row>
    <row r="136" spans="1:20">
      <c r="A136" s="3"/>
      <c r="B136" s="11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5"/>
      <c r="R136" s="3"/>
      <c r="S136" s="3"/>
      <c r="T136" s="3"/>
    </row>
    <row r="137" spans="1:20">
      <c r="A137" s="3"/>
      <c r="B137" s="11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5"/>
      <c r="R137" s="3"/>
      <c r="S137" s="3"/>
      <c r="T137" s="3"/>
    </row>
    <row r="138" spans="1:20">
      <c r="A138" s="3"/>
      <c r="B138" s="1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5"/>
      <c r="R138" s="3"/>
      <c r="S138" s="3"/>
      <c r="T138" s="3"/>
    </row>
    <row r="139" spans="1:20">
      <c r="A139" s="3"/>
      <c r="B139" s="11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5"/>
      <c r="R139" s="3"/>
      <c r="S139" s="3"/>
      <c r="T139" s="3"/>
    </row>
    <row r="140" spans="1:20">
      <c r="A140" s="3"/>
      <c r="B140" s="11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5"/>
      <c r="R140" s="3"/>
      <c r="S140" s="3"/>
      <c r="T140" s="3"/>
    </row>
    <row r="141" spans="1:20">
      <c r="A141" s="3"/>
      <c r="B141" s="11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5"/>
      <c r="R141" s="3"/>
      <c r="S141" s="3"/>
      <c r="T141" s="3"/>
    </row>
    <row r="142" spans="1:20">
      <c r="A142" s="3"/>
      <c r="B142" s="11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5"/>
      <c r="R142" s="3"/>
      <c r="S142" s="3"/>
      <c r="T142" s="3"/>
    </row>
    <row r="143" spans="1:20">
      <c r="A143" s="3"/>
      <c r="B143" s="11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5"/>
      <c r="R143" s="3"/>
      <c r="S143" s="3"/>
      <c r="T143" s="3"/>
    </row>
    <row r="144" spans="1:20">
      <c r="A144" s="3"/>
      <c r="B144" s="11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5"/>
      <c r="R144" s="3"/>
      <c r="S144" s="3"/>
      <c r="T144" s="3"/>
    </row>
    <row r="145" spans="1:20">
      <c r="A145" s="3"/>
      <c r="B145" s="11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5"/>
      <c r="R145" s="3"/>
      <c r="S145" s="3"/>
      <c r="T145" s="3"/>
    </row>
    <row r="146" spans="1:20">
      <c r="A146" s="3"/>
      <c r="B146" s="11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5"/>
      <c r="R146" s="3"/>
      <c r="S146" s="3"/>
      <c r="T146" s="3"/>
    </row>
    <row r="147" spans="1:20">
      <c r="A147" s="3"/>
      <c r="B147" s="11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5"/>
      <c r="R147" s="3"/>
      <c r="S147" s="3"/>
      <c r="T147" s="3"/>
    </row>
    <row r="148" spans="1:20">
      <c r="A148" s="3"/>
      <c r="B148" s="11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5"/>
      <c r="R148" s="3"/>
      <c r="S148" s="3"/>
      <c r="T148" s="3"/>
    </row>
    <row r="149" spans="1:20">
      <c r="A149" s="3"/>
      <c r="B149" s="11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5"/>
      <c r="R149" s="3"/>
      <c r="S149" s="3"/>
      <c r="T149" s="3"/>
    </row>
    <row r="150" spans="1:20">
      <c r="A150" s="3"/>
      <c r="B150" s="11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5"/>
      <c r="R150" s="3"/>
      <c r="S150" s="3"/>
      <c r="T150" s="3"/>
    </row>
    <row r="151" spans="1:20">
      <c r="A151" s="3"/>
      <c r="B151" s="11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5"/>
      <c r="R151" s="3"/>
      <c r="S151" s="3"/>
      <c r="T151" s="3"/>
    </row>
    <row r="152" spans="1:20">
      <c r="A152" s="3"/>
      <c r="B152" s="11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5"/>
      <c r="R152" s="3"/>
      <c r="S152" s="3"/>
      <c r="T152" s="3"/>
    </row>
    <row r="153" spans="1:20">
      <c r="A153" s="3"/>
      <c r="B153" s="11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5"/>
      <c r="R153" s="3"/>
      <c r="S153" s="3"/>
      <c r="T153" s="3"/>
    </row>
    <row r="154" spans="1:20">
      <c r="A154" s="3"/>
      <c r="B154" s="11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5"/>
      <c r="R154" s="3"/>
      <c r="S154" s="3"/>
      <c r="T154" s="3"/>
    </row>
    <row r="155" spans="1:20">
      <c r="A155" s="3"/>
      <c r="B155" s="11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5"/>
      <c r="R155" s="3"/>
      <c r="S155" s="3"/>
      <c r="T155" s="3"/>
    </row>
    <row r="156" spans="1:20">
      <c r="A156" s="3"/>
      <c r="B156" s="11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5"/>
      <c r="R156" s="3"/>
      <c r="S156" s="3"/>
      <c r="T156" s="3"/>
    </row>
    <row r="157" spans="1:20">
      <c r="A157" s="3"/>
      <c r="B157" s="11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5"/>
      <c r="R157" s="3"/>
      <c r="S157" s="3"/>
      <c r="T157" s="3"/>
    </row>
    <row r="158" spans="1:20">
      <c r="A158" s="3"/>
      <c r="B158" s="11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5"/>
      <c r="R158" s="3"/>
      <c r="S158" s="3"/>
      <c r="T158" s="3"/>
    </row>
    <row r="159" spans="1:20">
      <c r="A159" s="3"/>
      <c r="B159" s="11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5"/>
      <c r="R159" s="3"/>
      <c r="S159" s="3"/>
      <c r="T159" s="3"/>
    </row>
    <row r="160" spans="1:20">
      <c r="A160" s="3"/>
      <c r="B160" s="11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5"/>
      <c r="R160" s="3"/>
      <c r="S160" s="3"/>
      <c r="T160" s="3"/>
    </row>
    <row r="161" spans="1:20">
      <c r="A161" s="3"/>
      <c r="B161" s="11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5"/>
      <c r="R161" s="3"/>
      <c r="S161" s="3"/>
      <c r="T161" s="3"/>
    </row>
    <row r="162" spans="1:20">
      <c r="A162" s="3"/>
      <c r="B162" s="11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5"/>
      <c r="R162" s="3"/>
      <c r="S162" s="3"/>
      <c r="T162" s="3"/>
    </row>
    <row r="163" spans="1:20">
      <c r="A163" s="3"/>
      <c r="B163" s="11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5"/>
      <c r="R163" s="3"/>
      <c r="S163" s="3"/>
      <c r="T163" s="3"/>
    </row>
    <row r="164" spans="1:20">
      <c r="A164" s="3"/>
      <c r="B164" s="11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5"/>
      <c r="R164" s="3"/>
      <c r="S164" s="3"/>
      <c r="T164" s="3"/>
    </row>
    <row r="165" spans="1:20">
      <c r="A165" s="3"/>
      <c r="B165" s="11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5"/>
      <c r="R165" s="3"/>
      <c r="S165" s="3"/>
      <c r="T165" s="3"/>
    </row>
    <row r="166" spans="1:20">
      <c r="A166" s="3"/>
      <c r="B166" s="1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5"/>
      <c r="R166" s="3"/>
      <c r="S166" s="3"/>
      <c r="T166" s="3"/>
    </row>
    <row r="167" spans="1:20">
      <c r="A167" s="3"/>
      <c r="B167" s="11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5"/>
      <c r="R167" s="3"/>
      <c r="S167" s="3"/>
      <c r="T167" s="3"/>
    </row>
    <row r="168" spans="1:20">
      <c r="A168" s="3"/>
      <c r="B168" s="11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5"/>
      <c r="R168" s="3"/>
      <c r="S168" s="3"/>
      <c r="T168" s="3"/>
    </row>
    <row r="169" spans="1:20">
      <c r="A169" s="3"/>
      <c r="B169" s="11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5"/>
      <c r="R169" s="3"/>
      <c r="S169" s="3"/>
      <c r="T169" s="3"/>
    </row>
    <row r="170" spans="1:20">
      <c r="A170" s="3"/>
      <c r="B170" s="11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5"/>
      <c r="R170" s="3"/>
      <c r="S170" s="3"/>
      <c r="T170" s="3"/>
    </row>
    <row r="171" spans="1:20">
      <c r="A171" s="3"/>
      <c r="B171" s="11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5"/>
      <c r="R171" s="3"/>
      <c r="S171" s="3"/>
      <c r="T171" s="3"/>
    </row>
    <row r="172" spans="1:20">
      <c r="A172" s="3"/>
      <c r="B172" s="11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5"/>
      <c r="R172" s="3"/>
      <c r="S172" s="3"/>
      <c r="T172" s="3"/>
    </row>
    <row r="173" spans="1:20">
      <c r="A173" s="3"/>
      <c r="B173" s="11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5"/>
      <c r="R173" s="3"/>
      <c r="S173" s="3"/>
      <c r="T173" s="3"/>
    </row>
    <row r="174" spans="1:20">
      <c r="A174" s="3"/>
      <c r="B174" s="11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5"/>
      <c r="R174" s="3"/>
      <c r="S174" s="3"/>
      <c r="T174" s="3"/>
    </row>
    <row r="175" spans="1:20">
      <c r="A175" s="3"/>
      <c r="B175" s="11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5"/>
      <c r="R175" s="3"/>
      <c r="S175" s="3"/>
      <c r="T175" s="3"/>
    </row>
    <row r="176" spans="1:20">
      <c r="A176" s="3"/>
      <c r="B176" s="11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5"/>
      <c r="R176" s="3"/>
      <c r="S176" s="3"/>
      <c r="T176" s="3"/>
    </row>
    <row r="177" spans="1:20">
      <c r="A177" s="3"/>
      <c r="B177" s="11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5"/>
      <c r="R177" s="3"/>
      <c r="S177" s="3"/>
      <c r="T177" s="3"/>
    </row>
    <row r="178" spans="1:20">
      <c r="A178" s="3"/>
      <c r="B178" s="11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5"/>
      <c r="R178" s="3"/>
      <c r="S178" s="3"/>
      <c r="T178" s="3"/>
    </row>
    <row r="179" spans="1:20">
      <c r="A179" s="3"/>
      <c r="B179" s="11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5"/>
      <c r="R179" s="3"/>
      <c r="S179" s="3"/>
      <c r="T179" s="3"/>
    </row>
    <row r="180" spans="1:20">
      <c r="A180" s="3"/>
      <c r="B180" s="11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5"/>
      <c r="R180" s="3"/>
      <c r="S180" s="3"/>
      <c r="T180" s="3"/>
    </row>
    <row r="181" spans="1:20">
      <c r="A181" s="3"/>
      <c r="B181" s="11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5"/>
      <c r="R181" s="3"/>
      <c r="S181" s="3"/>
      <c r="T181" s="3"/>
    </row>
    <row r="182" spans="1:20">
      <c r="A182" s="3"/>
      <c r="B182" s="11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5"/>
      <c r="R182" s="3"/>
      <c r="S182" s="3"/>
      <c r="T182" s="3"/>
    </row>
    <row r="183" spans="1:20">
      <c r="A183" s="3"/>
      <c r="B183" s="11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5"/>
      <c r="R183" s="3"/>
      <c r="S183" s="3"/>
      <c r="T183" s="3"/>
    </row>
    <row r="184" spans="1:20">
      <c r="A184" s="3"/>
      <c r="B184" s="11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5"/>
      <c r="R184" s="3"/>
      <c r="S184" s="3"/>
      <c r="T184" s="3"/>
    </row>
    <row r="185" spans="1:20">
      <c r="A185" s="3"/>
      <c r="B185" s="11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5"/>
      <c r="R185" s="3"/>
      <c r="S185" s="3"/>
      <c r="T185" s="3"/>
    </row>
    <row r="186" spans="1:20">
      <c r="A186" s="3"/>
      <c r="B186" s="11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5"/>
      <c r="R186" s="3"/>
      <c r="S186" s="3"/>
      <c r="T186" s="3"/>
    </row>
    <row r="187" spans="1:20">
      <c r="A187" s="3"/>
      <c r="B187" s="11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5"/>
      <c r="R187" s="3"/>
      <c r="S187" s="3"/>
      <c r="T187" s="3"/>
    </row>
    <row r="188" spans="1:20">
      <c r="A188" s="3"/>
      <c r="B188" s="11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5"/>
      <c r="R188" s="3"/>
      <c r="S188" s="3"/>
      <c r="T188" s="3"/>
    </row>
    <row r="189" spans="1:20">
      <c r="A189" s="3"/>
      <c r="B189" s="11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5"/>
      <c r="R189" s="3"/>
      <c r="S189" s="3"/>
      <c r="T189" s="3"/>
    </row>
    <row r="190" spans="1:20">
      <c r="A190" s="3"/>
      <c r="B190" s="11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5"/>
      <c r="R190" s="3"/>
      <c r="S190" s="3"/>
      <c r="T190" s="3"/>
    </row>
    <row r="191" spans="1:20">
      <c r="A191" s="3"/>
      <c r="B191" s="11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5"/>
      <c r="R191" s="3"/>
      <c r="S191" s="3"/>
      <c r="T191" s="3"/>
    </row>
    <row r="192" spans="1:20">
      <c r="A192" s="3"/>
      <c r="B192" s="11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5"/>
      <c r="R192" s="3"/>
      <c r="S192" s="3"/>
      <c r="T192" s="3"/>
    </row>
    <row r="193" spans="1:20">
      <c r="A193" s="3"/>
      <c r="B193" s="11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5"/>
      <c r="R193" s="3"/>
      <c r="S193" s="3"/>
      <c r="T193" s="3"/>
    </row>
    <row r="194" spans="1:20">
      <c r="A194" s="3"/>
      <c r="B194" s="11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5"/>
      <c r="R194" s="3"/>
      <c r="S194" s="3"/>
      <c r="T194" s="3"/>
    </row>
    <row r="195" spans="1:20">
      <c r="A195" s="3"/>
      <c r="B195" s="11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5"/>
      <c r="R195" s="3"/>
      <c r="S195" s="3"/>
      <c r="T195" s="3"/>
    </row>
    <row r="196" spans="1:20">
      <c r="A196" s="3"/>
      <c r="B196" s="11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5"/>
      <c r="R196" s="3"/>
      <c r="S196" s="3"/>
      <c r="T196" s="3"/>
    </row>
    <row r="197" spans="1:20">
      <c r="A197" s="3"/>
      <c r="B197" s="11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5"/>
      <c r="R197" s="3"/>
      <c r="S197" s="3"/>
      <c r="T197" s="3"/>
    </row>
    <row r="198" spans="1:20">
      <c r="A198" s="3"/>
      <c r="B198" s="11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5"/>
      <c r="R198" s="3"/>
      <c r="S198" s="3"/>
      <c r="T198" s="3"/>
    </row>
    <row r="199" spans="1:20">
      <c r="A199" s="3"/>
      <c r="B199" s="11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5"/>
      <c r="R199" s="3"/>
      <c r="S199" s="3"/>
      <c r="T199" s="3"/>
    </row>
    <row r="200" spans="1:20">
      <c r="A200" s="3"/>
      <c r="B200" s="11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5"/>
      <c r="R200" s="3"/>
      <c r="S200" s="3"/>
      <c r="T200" s="3"/>
    </row>
    <row r="201" spans="1:20">
      <c r="A201" s="3"/>
      <c r="B201" s="11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5"/>
      <c r="R201" s="3"/>
      <c r="S201" s="3"/>
      <c r="T201" s="3"/>
    </row>
    <row r="202" spans="1:20">
      <c r="A202" s="3"/>
      <c r="B202" s="11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5"/>
      <c r="R202" s="3"/>
      <c r="S202" s="3"/>
      <c r="T202" s="3"/>
    </row>
    <row r="203" spans="1:20">
      <c r="A203" s="3"/>
      <c r="B203" s="11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5"/>
      <c r="R203" s="3"/>
      <c r="S203" s="3"/>
      <c r="T203" s="3"/>
    </row>
    <row r="204" spans="1:20">
      <c r="A204" s="3"/>
      <c r="B204" s="11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5"/>
      <c r="R204" s="3"/>
      <c r="S204" s="3"/>
      <c r="T204" s="3"/>
    </row>
    <row r="205" spans="1:20">
      <c r="A205" s="3"/>
      <c r="B205" s="11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5"/>
      <c r="R205" s="3"/>
      <c r="S205" s="3"/>
      <c r="T205" s="3"/>
    </row>
    <row r="206" spans="1:20">
      <c r="A206" s="3"/>
      <c r="B206" s="11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5"/>
      <c r="R206" s="3"/>
      <c r="S206" s="3"/>
      <c r="T206" s="3"/>
    </row>
    <row r="207" spans="1:20">
      <c r="A207" s="3"/>
      <c r="B207" s="1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5"/>
      <c r="R207" s="3"/>
      <c r="S207" s="3"/>
      <c r="T207" s="3"/>
    </row>
    <row r="208" spans="1:20">
      <c r="A208" s="3"/>
      <c r="B208" s="11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5"/>
      <c r="R208" s="3"/>
      <c r="S208" s="3"/>
      <c r="T208" s="3"/>
    </row>
    <row r="209" spans="1:20">
      <c r="A209" s="3"/>
      <c r="B209" s="11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5"/>
      <c r="R209" s="3"/>
      <c r="S209" s="3"/>
      <c r="T209" s="3"/>
    </row>
    <row r="210" spans="1:20">
      <c r="A210" s="3"/>
      <c r="B210" s="11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5"/>
      <c r="R210" s="3"/>
      <c r="S210" s="3"/>
      <c r="T210" s="3"/>
    </row>
    <row r="211" spans="1:20">
      <c r="A211" s="3"/>
      <c r="B211" s="11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5"/>
      <c r="R211" s="3"/>
      <c r="S211" s="3"/>
      <c r="T211" s="3"/>
    </row>
    <row r="212" spans="1:20">
      <c r="A212" s="3"/>
      <c r="B212" s="11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5"/>
      <c r="R212" s="3"/>
      <c r="S212" s="3"/>
      <c r="T212" s="3"/>
    </row>
    <row r="213" spans="1:20">
      <c r="A213" s="3"/>
      <c r="B213" s="11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5"/>
      <c r="R213" s="3"/>
      <c r="S213" s="3"/>
      <c r="T213" s="3"/>
    </row>
    <row r="214" spans="1:20">
      <c r="A214" s="3"/>
      <c r="B214" s="11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5"/>
      <c r="R214" s="3"/>
      <c r="S214" s="3"/>
      <c r="T214" s="3"/>
    </row>
    <row r="215" spans="1:20">
      <c r="A215" s="3"/>
      <c r="B215" s="11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5"/>
      <c r="R215" s="3"/>
      <c r="S215" s="3"/>
      <c r="T215" s="3"/>
    </row>
    <row r="216" spans="1:20">
      <c r="A216" s="3"/>
      <c r="B216" s="11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5"/>
      <c r="R216" s="3"/>
      <c r="S216" s="3"/>
      <c r="T216" s="3"/>
    </row>
    <row r="217" spans="1:20">
      <c r="A217" s="3"/>
      <c r="B217" s="11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5"/>
      <c r="R217" s="3"/>
      <c r="S217" s="3"/>
      <c r="T217" s="3"/>
    </row>
    <row r="218" spans="1:20">
      <c r="A218" s="3"/>
      <c r="B218" s="11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5"/>
      <c r="R218" s="3"/>
      <c r="S218" s="3"/>
      <c r="T218" s="3"/>
    </row>
    <row r="219" spans="1:20">
      <c r="A219" s="3"/>
      <c r="B219" s="11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5"/>
      <c r="R219" s="3"/>
      <c r="S219" s="3"/>
      <c r="T219" s="3"/>
    </row>
    <row r="220" spans="1:20">
      <c r="A220" s="3"/>
      <c r="B220" s="11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5"/>
      <c r="R220" s="3"/>
      <c r="S220" s="3"/>
      <c r="T220" s="3"/>
    </row>
    <row r="221" spans="1:20">
      <c r="A221" s="3"/>
      <c r="B221" s="11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5"/>
      <c r="R221" s="3"/>
      <c r="S221" s="3"/>
      <c r="T221" s="3"/>
    </row>
    <row r="222" spans="1:20">
      <c r="A222" s="3"/>
      <c r="B222" s="11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5"/>
      <c r="R222" s="3"/>
      <c r="S222" s="3"/>
      <c r="T222" s="3"/>
    </row>
    <row r="223" spans="1:20">
      <c r="A223" s="3"/>
      <c r="B223" s="11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5"/>
      <c r="R223" s="3"/>
      <c r="S223" s="3"/>
      <c r="T223" s="3"/>
    </row>
    <row r="224" spans="1:20">
      <c r="A224" s="3"/>
      <c r="B224" s="11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5"/>
      <c r="R224" s="3"/>
      <c r="S224" s="3"/>
      <c r="T224" s="3"/>
    </row>
    <row r="225" spans="1:20">
      <c r="A225" s="3"/>
      <c r="B225" s="11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5"/>
      <c r="R225" s="3"/>
      <c r="S225" s="3"/>
      <c r="T225" s="3"/>
    </row>
    <row r="226" spans="1:20">
      <c r="A226" s="3"/>
      <c r="B226" s="11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5"/>
      <c r="R226" s="3"/>
      <c r="S226" s="3"/>
      <c r="T226" s="3"/>
    </row>
    <row r="227" spans="1:20">
      <c r="A227" s="3"/>
      <c r="B227" s="11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5"/>
      <c r="R227" s="3"/>
      <c r="S227" s="3"/>
      <c r="T227" s="3"/>
    </row>
    <row r="228" spans="1:20">
      <c r="A228" s="3"/>
      <c r="B228" s="11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5"/>
      <c r="R228" s="3"/>
      <c r="S228" s="3"/>
      <c r="T228" s="3"/>
    </row>
    <row r="229" spans="1:20">
      <c r="A229" s="3"/>
      <c r="B229" s="11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5"/>
      <c r="R229" s="3"/>
      <c r="S229" s="3"/>
      <c r="T229" s="3"/>
    </row>
    <row r="230" spans="1:20">
      <c r="A230" s="3"/>
      <c r="B230" s="11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5"/>
      <c r="R230" s="3"/>
      <c r="S230" s="3"/>
      <c r="T230" s="3"/>
    </row>
    <row r="231" spans="1:20">
      <c r="A231" s="3"/>
      <c r="B231" s="11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5"/>
      <c r="R231" s="3"/>
      <c r="S231" s="3"/>
      <c r="T231" s="3"/>
    </row>
    <row r="232" spans="1:20">
      <c r="A232" s="3"/>
      <c r="B232" s="11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5"/>
      <c r="R232" s="3"/>
      <c r="S232" s="3"/>
      <c r="T232" s="3"/>
    </row>
    <row r="233" spans="1:20">
      <c r="A233" s="3"/>
      <c r="B233" s="11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5"/>
      <c r="R233" s="3"/>
      <c r="S233" s="3"/>
      <c r="T233" s="3"/>
    </row>
    <row r="234" spans="1:20">
      <c r="A234" s="3"/>
      <c r="B234" s="11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5"/>
      <c r="R234" s="3"/>
      <c r="S234" s="3"/>
      <c r="T234" s="3"/>
    </row>
    <row r="235" spans="1:20">
      <c r="A235" s="3"/>
      <c r="B235" s="11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5"/>
      <c r="R235" s="3"/>
      <c r="S235" s="3"/>
      <c r="T235" s="3"/>
    </row>
    <row r="236" spans="1:20">
      <c r="A236" s="3"/>
      <c r="B236" s="11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5"/>
      <c r="R236" s="3"/>
      <c r="S236" s="3"/>
      <c r="T236" s="3"/>
    </row>
    <row r="237" spans="1:20">
      <c r="A237" s="3"/>
      <c r="B237" s="11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5"/>
      <c r="R237" s="3"/>
      <c r="S237" s="3"/>
      <c r="T237" s="3"/>
    </row>
    <row r="238" spans="1:20">
      <c r="A238" s="3"/>
      <c r="B238" s="11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5"/>
      <c r="R238" s="3"/>
      <c r="S238" s="3"/>
      <c r="T238" s="3"/>
    </row>
    <row r="239" spans="1:20">
      <c r="A239" s="3"/>
      <c r="B239" s="11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5"/>
      <c r="R239" s="3"/>
      <c r="S239" s="3"/>
      <c r="T239" s="3"/>
    </row>
    <row r="240" spans="1:20">
      <c r="A240" s="3"/>
      <c r="B240" s="11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5"/>
      <c r="R240" s="3"/>
      <c r="S240" s="3"/>
      <c r="T240" s="3"/>
    </row>
    <row r="241" spans="1:20">
      <c r="A241" s="3"/>
      <c r="B241" s="11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5"/>
      <c r="R241" s="3"/>
      <c r="S241" s="3"/>
      <c r="T241" s="3"/>
    </row>
    <row r="242" spans="1:20">
      <c r="A242" s="3"/>
      <c r="B242" s="11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5"/>
      <c r="R242" s="3"/>
      <c r="S242" s="3"/>
      <c r="T242" s="3"/>
    </row>
    <row r="243" spans="1:20">
      <c r="A243" s="3"/>
      <c r="B243" s="11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5"/>
      <c r="R243" s="3"/>
      <c r="S243" s="3"/>
      <c r="T243" s="3"/>
    </row>
    <row r="244" spans="1:20">
      <c r="A244" s="3"/>
      <c r="B244" s="11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5"/>
      <c r="R244" s="3"/>
      <c r="S244" s="3"/>
      <c r="T244" s="3"/>
    </row>
    <row r="245" spans="1:20">
      <c r="A245" s="3"/>
      <c r="B245" s="11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5"/>
      <c r="R245" s="3"/>
      <c r="S245" s="3"/>
      <c r="T245" s="3"/>
    </row>
    <row r="246" spans="1:20">
      <c r="A246" s="3"/>
      <c r="B246" s="11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5"/>
      <c r="R246" s="3"/>
      <c r="S246" s="3"/>
      <c r="T246" s="3"/>
    </row>
    <row r="247" spans="1:20">
      <c r="A247" s="3"/>
      <c r="B247" s="11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5"/>
      <c r="R247" s="3"/>
      <c r="S247" s="3"/>
      <c r="T247" s="3"/>
    </row>
  </sheetData>
  <sheetProtection selectLockedCells="1"/>
  <mergeCells count="6">
    <mergeCell ref="B24:C24"/>
    <mergeCell ref="B22:C22"/>
    <mergeCell ref="G2:K2"/>
    <mergeCell ref="P4:P5"/>
    <mergeCell ref="B4:C5"/>
    <mergeCell ref="B12:C12"/>
  </mergeCells>
  <phoneticPr fontId="19" type="noConversion"/>
  <printOptions horizontalCentered="1"/>
  <pageMargins left="0.59055118110236227" right="0.59055118110236227" top="0.78740157480314965" bottom="0.78740157480314965" header="0.51181102362204722" footer="0.51181102362204722"/>
  <pageSetup paperSize="8" scale="84" fitToHeight="2" orientation="landscape" blackAndWhite="1" r:id="rId1"/>
  <headerFooter alignWithMargins="0">
    <oddFooter>Stránka &amp;P z &amp;N</oddFooter>
  </headerFooter>
  <ignoredErrors>
    <ignoredError sqref="P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BUDGET</vt:lpstr>
      <vt:lpstr>BUDGET!Názvy_tisku</vt:lpstr>
      <vt:lpstr>BUDGET!Oblast_tisku</vt:lpstr>
    </vt:vector>
  </TitlesOfParts>
  <Company>Tržiště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jiri.hlavaty</cp:lastModifiedBy>
  <cp:lastPrinted>2010-01-18T13:09:20Z</cp:lastPrinted>
  <dcterms:created xsi:type="dcterms:W3CDTF">2008-11-08T07:21:40Z</dcterms:created>
  <dcterms:modified xsi:type="dcterms:W3CDTF">2017-12-17T12:33:14Z</dcterms:modified>
</cp:coreProperties>
</file>