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S_2018\Nové\"/>
    </mc:Choice>
  </mc:AlternateContent>
  <bookViews>
    <workbookView xWindow="360" yWindow="15" windowWidth="11235" windowHeight="6945"/>
  </bookViews>
  <sheets>
    <sheet name="Tisky" sheetId="1" r:id="rId1"/>
    <sheet name="List4" sheetId="4" r:id="rId2"/>
    <sheet name="List5" sheetId="5" r:id="rId3"/>
    <sheet name="List6" sheetId="6" r:id="rId4"/>
    <sheet name="List7" sheetId="7" r:id="rId5"/>
    <sheet name="List8" sheetId="8" r:id="rId6"/>
    <sheet name="List9" sheetId="9" r:id="rId7"/>
    <sheet name="List10" sheetId="10" r:id="rId8"/>
    <sheet name="List11" sheetId="11" r:id="rId9"/>
    <sheet name="List12" sheetId="12" r:id="rId10"/>
    <sheet name="List13" sheetId="13" r:id="rId11"/>
    <sheet name="List14" sheetId="14" r:id="rId12"/>
    <sheet name="List15" sheetId="15" r:id="rId13"/>
    <sheet name="List16" sheetId="16" r:id="rId14"/>
  </sheets>
  <definedNames>
    <definedName name="_xlnm.Print_Titles" localSheetId="0">Tisky!$2:$3</definedName>
  </definedNames>
  <calcPr calcId="162913"/>
  <customWorkbookViews>
    <customWorkbookView name="a1" guid="{9D1300FE-F3E2-4F57-B851-1345E3097419}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7" i="1" l="1"/>
  <c r="D7" i="1"/>
  <c r="C8" i="1"/>
  <c r="E8" i="1" s="1"/>
  <c r="D8" i="1"/>
  <c r="C9" i="1"/>
  <c r="D9" i="1"/>
  <c r="E9" i="1" s="1"/>
  <c r="F9" i="1" s="1"/>
  <c r="G9" i="1" s="1"/>
  <c r="H9" i="1" s="1"/>
  <c r="C10" i="1"/>
  <c r="E10" i="1" s="1"/>
  <c r="D10" i="1"/>
  <c r="C11" i="1"/>
  <c r="D11" i="1"/>
  <c r="C12" i="1"/>
  <c r="E12" i="1" s="1"/>
  <c r="D12" i="1"/>
  <c r="C13" i="1"/>
  <c r="E13" i="1"/>
  <c r="F13" i="1" s="1"/>
  <c r="G13" i="1" s="1"/>
  <c r="H13" i="1" s="1"/>
  <c r="D13" i="1"/>
  <c r="C14" i="1"/>
  <c r="D14" i="1"/>
  <c r="C15" i="1"/>
  <c r="E15" i="1" s="1"/>
  <c r="D15" i="1"/>
  <c r="C16" i="1"/>
  <c r="D16" i="1"/>
  <c r="C17" i="1"/>
  <c r="E17" i="1" s="1"/>
  <c r="F17" i="1" s="1"/>
  <c r="G17" i="1" s="1"/>
  <c r="H17" i="1" s="1"/>
  <c r="D17" i="1"/>
  <c r="C18" i="1"/>
  <c r="D18" i="1"/>
  <c r="E16" i="1" l="1"/>
  <c r="F16" i="1" s="1"/>
  <c r="G16" i="1" s="1"/>
  <c r="H16" i="1" s="1"/>
  <c r="E14" i="1"/>
  <c r="F14" i="1" s="1"/>
  <c r="G14" i="1" s="1"/>
  <c r="H14" i="1" s="1"/>
  <c r="E11" i="1"/>
  <c r="F11" i="1" s="1"/>
  <c r="G11" i="1" s="1"/>
  <c r="H11" i="1" s="1"/>
  <c r="F8" i="1"/>
  <c r="G8" i="1" s="1"/>
  <c r="H8" i="1" s="1"/>
  <c r="F12" i="1"/>
  <c r="G12" i="1" s="1"/>
  <c r="H12" i="1" s="1"/>
  <c r="F10" i="1"/>
  <c r="G10" i="1" s="1"/>
  <c r="H10" i="1" s="1"/>
  <c r="E18" i="1"/>
  <c r="F18" i="1" s="1"/>
  <c r="G18" i="1" s="1"/>
  <c r="H18" i="1" s="1"/>
  <c r="E7" i="1"/>
  <c r="F7" i="1" s="1"/>
  <c r="F15" i="1"/>
  <c r="G15" i="1" s="1"/>
  <c r="H15" i="1" s="1"/>
  <c r="F19" i="1" l="1"/>
  <c r="G7" i="1"/>
  <c r="H7" i="1" s="1"/>
</calcChain>
</file>

<file path=xl/sharedStrings.xml><?xml version="1.0" encoding="utf-8"?>
<sst xmlns="http://schemas.openxmlformats.org/spreadsheetml/2006/main" count="17" uniqueCount="15">
  <si>
    <t>Nezdanitelná položka</t>
  </si>
  <si>
    <t>Inkaso:</t>
  </si>
  <si>
    <t xml:space="preserve">Důch. připojiš.: </t>
  </si>
  <si>
    <t>Měsíc</t>
  </si>
  <si>
    <t>Plat</t>
  </si>
  <si>
    <t xml:space="preserve"> Nemocenské poj.</t>
  </si>
  <si>
    <t>Důchodové poj.</t>
  </si>
  <si>
    <t>Daň</t>
  </si>
  <si>
    <t>Čistý plat</t>
  </si>
  <si>
    <t>Čistý plat-Inkaso-Důch.pojiš.</t>
  </si>
  <si>
    <t>Průměrný plat za celý rok:</t>
  </si>
  <si>
    <t>Průměr na den</t>
  </si>
  <si>
    <t>Utraceno</t>
  </si>
  <si>
    <t>aaaaaaaaaaaaaaaaaaaaaaaaaaaaaaaaaaaaaaaaaaaaaaaaaaaaaaaaaaaaaaaaaaaaaaaaaaaaaaaaaa</t>
  </si>
  <si>
    <t>bbbbbbbbbbbbbbbbbbbbbbbbbbbbbbbbbbbbbbbbbbbbbbbbbbbbb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</si>
</sst>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"/>
  </numFmts>
  <fonts count="2" x14ac:knownFonts="1">
    <font>
      <sz val="10"/>
      <name val="Arial CE"/>
    </font>
    <font>
      <b/>
      <sz val="10"/>
      <name val="Arial C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NumberFormat="1" applyBorder="1"/>
    <xf numFmtId="164" fontId="0" fillId="0" borderId="1" xfId="0" applyNumberFormat="1" applyBorder="1"/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Průměrné platy za den v r. 95</a:t>
            </a:r>
          </a:p>
        </c:rich>
      </c:tx>
      <c:layout>
        <c:manualLayout>
          <c:xMode val="edge"/>
          <c:yMode val="edge"/>
          <c:x val="0.3487264490027918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9562311500355"/>
          <c:y val="0.18263499753666135"/>
          <c:w val="0.8359879111420736"/>
          <c:h val="0.62574941778954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Tisky!$H$6</c:f>
              <c:strCache>
                <c:ptCount val="1"/>
                <c:pt idx="0">
                  <c:v>Průměr na den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Tisky!$A$7:$A$18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Tisky!$H$7:$H$18</c:f>
              <c:numCache>
                <c:formatCode>General</c:formatCode>
                <c:ptCount val="12"/>
                <c:pt idx="0">
                  <c:v>205.32258064516128</c:v>
                </c:pt>
                <c:pt idx="1">
                  <c:v>200.71428571428572</c:v>
                </c:pt>
                <c:pt idx="2">
                  <c:v>112.80645161290323</c:v>
                </c:pt>
                <c:pt idx="3">
                  <c:v>125.43333333333334</c:v>
                </c:pt>
                <c:pt idx="4">
                  <c:v>158.35483870967741</c:v>
                </c:pt>
                <c:pt idx="5">
                  <c:v>137.66666666666666</c:v>
                </c:pt>
                <c:pt idx="6">
                  <c:v>128.54838709677421</c:v>
                </c:pt>
                <c:pt idx="7">
                  <c:v>137.90322580645162</c:v>
                </c:pt>
                <c:pt idx="8">
                  <c:v>155.1</c:v>
                </c:pt>
                <c:pt idx="9">
                  <c:v>160.16129032258064</c:v>
                </c:pt>
                <c:pt idx="10">
                  <c:v>188.8</c:v>
                </c:pt>
                <c:pt idx="11">
                  <c:v>2599.4193548387098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0-4970-ADCC-E68771BDD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727600"/>
        <c:axId val="402720936"/>
      </c:barChart>
      <c:catAx>
        <c:axId val="40272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měsíce</a:t>
                </a:r>
              </a:p>
            </c:rich>
          </c:tx>
          <c:layout>
            <c:manualLayout>
              <c:xMode val="edge"/>
              <c:yMode val="edge"/>
              <c:x val="0.4872614808499256"/>
              <c:y val="0.8892228142140914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272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720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Průměrný plat</a:t>
                </a:r>
              </a:p>
            </c:rich>
          </c:tx>
          <c:layout>
            <c:manualLayout>
              <c:xMode val="edge"/>
              <c:yMode val="edge"/>
              <c:x val="2.7070063694267517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272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859939482087031"/>
          <c:y val="0.47006050890345291"/>
          <c:w val="2.8662420382165599E-2"/>
          <c:h val="5.68862275449101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8EE-482D-962E-81E876C228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8EE-482D-962E-81E876C228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8EE-482D-962E-81E876C228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8EE-482D-962E-81E876C228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8EE-482D-962E-81E876C228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8EE-482D-962E-81E876C228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8EE-482D-962E-81E876C228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8EE-482D-962E-81E876C228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8EE-482D-962E-81E876C2288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8EE-482D-962E-81E876C2288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8EE-482D-962E-81E876C2288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8EE-482D-962E-81E876C22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Tisky!$A$7:$A$18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Tisky!$F$7:$F$18</c:f>
              <c:numCache>
                <c:formatCode>#,##0</c:formatCode>
                <c:ptCount val="12"/>
                <c:pt idx="0">
                  <c:v>7915</c:v>
                </c:pt>
                <c:pt idx="1">
                  <c:v>7170</c:v>
                </c:pt>
                <c:pt idx="2">
                  <c:v>5047</c:v>
                </c:pt>
                <c:pt idx="3">
                  <c:v>5313</c:v>
                </c:pt>
                <c:pt idx="4">
                  <c:v>6459</c:v>
                </c:pt>
                <c:pt idx="5">
                  <c:v>5680</c:v>
                </c:pt>
                <c:pt idx="6">
                  <c:v>5535</c:v>
                </c:pt>
                <c:pt idx="7">
                  <c:v>5825</c:v>
                </c:pt>
                <c:pt idx="8">
                  <c:v>6203</c:v>
                </c:pt>
                <c:pt idx="9">
                  <c:v>6515</c:v>
                </c:pt>
                <c:pt idx="10">
                  <c:v>7214</c:v>
                </c:pt>
                <c:pt idx="11">
                  <c:v>82132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E46-894B-E6248299B5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70866141732283472" r="0.70866141732283472" t="0.78740157480314965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Tisky!$A$7:$A$18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Tisky!$B$7:$B$18</c:f>
              <c:numCache>
                <c:formatCode>#,##0</c:formatCode>
                <c:ptCount val="12"/>
                <c:pt idx="0">
                  <c:v>10200</c:v>
                </c:pt>
                <c:pt idx="1">
                  <c:v>9200</c:v>
                </c:pt>
                <c:pt idx="2">
                  <c:v>6350</c:v>
                </c:pt>
                <c:pt idx="3">
                  <c:v>6700</c:v>
                </c:pt>
                <c:pt idx="4">
                  <c:v>8250</c:v>
                </c:pt>
                <c:pt idx="5">
                  <c:v>7200</c:v>
                </c:pt>
                <c:pt idx="6">
                  <c:v>7000</c:v>
                </c:pt>
                <c:pt idx="7">
                  <c:v>7400</c:v>
                </c:pt>
                <c:pt idx="8">
                  <c:v>7900</c:v>
                </c:pt>
                <c:pt idx="9">
                  <c:v>8325</c:v>
                </c:pt>
                <c:pt idx="10">
                  <c:v>9260</c:v>
                </c:pt>
                <c:pt idx="11">
                  <c:v>109990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E-4372-9FBB-B447647D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721720"/>
        <c:axId val="40272799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Tisky!$A$7:$A$18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Tisky!$I$7:$I$18</c:f>
              <c:numCache>
                <c:formatCode>General</c:formatCode>
                <c:ptCount val="12"/>
                <c:pt idx="0">
                  <c:v>100</c:v>
                </c:pt>
                <c:pt idx="1">
                  <c:v>158</c:v>
                </c:pt>
                <c:pt idx="2">
                  <c:v>211</c:v>
                </c:pt>
                <c:pt idx="3">
                  <c:v>100</c:v>
                </c:pt>
                <c:pt idx="4">
                  <c:v>140</c:v>
                </c:pt>
                <c:pt idx="5">
                  <c:v>300</c:v>
                </c:pt>
                <c:pt idx="6">
                  <c:v>95</c:v>
                </c:pt>
                <c:pt idx="7">
                  <c:v>95</c:v>
                </c:pt>
                <c:pt idx="8">
                  <c:v>120</c:v>
                </c:pt>
                <c:pt idx="9">
                  <c:v>80</c:v>
                </c:pt>
                <c:pt idx="10">
                  <c:v>300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E-4372-9FBB-B447647DA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25640"/>
        <c:axId val="402722896"/>
      </c:lineChart>
      <c:dateAx>
        <c:axId val="40272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727992"/>
        <c:crosses val="autoZero"/>
        <c:auto val="1"/>
        <c:lblOffset val="100"/>
        <c:baseTimeUnit val="months"/>
      </c:dateAx>
      <c:valAx>
        <c:axId val="40272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721720"/>
        <c:crosses val="autoZero"/>
        <c:crossBetween val="between"/>
      </c:valAx>
      <c:valAx>
        <c:axId val="4027228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725640"/>
        <c:crosses val="max"/>
        <c:crossBetween val="between"/>
      </c:valAx>
      <c:dateAx>
        <c:axId val="4027256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027228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24</xdr:row>
      <xdr:rowOff>47625</xdr:rowOff>
    </xdr:from>
    <xdr:to>
      <xdr:col>7</xdr:col>
      <xdr:colOff>485775</xdr:colOff>
      <xdr:row>43</xdr:row>
      <xdr:rowOff>152400</xdr:rowOff>
    </xdr:to>
    <xdr:graphicFrame macro="">
      <xdr:nvGraphicFramePr>
        <xdr:cNvPr id="102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4</xdr:row>
      <xdr:rowOff>0</xdr:rowOff>
    </xdr:from>
    <xdr:to>
      <xdr:col>19</xdr:col>
      <xdr:colOff>333375</xdr:colOff>
      <xdr:row>20</xdr:row>
      <xdr:rowOff>149225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285750</xdr:colOff>
      <xdr:row>29</xdr:row>
      <xdr:rowOff>52387</xdr:rowOff>
    </xdr:from>
    <xdr:to>
      <xdr:col>18</xdr:col>
      <xdr:colOff>590550</xdr:colOff>
      <xdr:row>46</xdr:row>
      <xdr:rowOff>42862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zoomScaleNormal="100" workbookViewId="0">
      <selection activeCell="B19" sqref="B19"/>
    </sheetView>
  </sheetViews>
  <sheetFormatPr defaultRowHeight="12.75" x14ac:dyDescent="0.2"/>
  <cols>
    <col min="1" max="1" width="7.140625" customWidth="1"/>
    <col min="3" max="3" width="19.28515625" customWidth="1"/>
    <col min="4" max="4" width="13.85546875" customWidth="1"/>
    <col min="6" max="6" width="11.28515625" customWidth="1"/>
    <col min="7" max="7" width="26.28515625" customWidth="1"/>
    <col min="8" max="8" width="13.28515625" bestFit="1" customWidth="1"/>
    <col min="9" max="9" width="9.85546875" customWidth="1"/>
    <col min="10" max="10" width="9.140625" customWidth="1"/>
  </cols>
  <sheetData>
    <row r="2" spans="1:13" x14ac:dyDescent="0.2">
      <c r="C2" t="s">
        <v>13</v>
      </c>
      <c r="M2" t="s">
        <v>13</v>
      </c>
    </row>
    <row r="3" spans="1:13" x14ac:dyDescent="0.2">
      <c r="C3" t="s">
        <v>14</v>
      </c>
      <c r="M3" t="s">
        <v>14</v>
      </c>
    </row>
    <row r="5" spans="1:13" x14ac:dyDescent="0.2">
      <c r="A5" s="12"/>
      <c r="B5" s="12"/>
      <c r="C5" s="12" t="s">
        <v>0</v>
      </c>
      <c r="D5" s="13">
        <v>2200</v>
      </c>
      <c r="E5" s="12" t="s">
        <v>1</v>
      </c>
      <c r="F5" s="13">
        <v>1150</v>
      </c>
      <c r="G5" s="12" t="s">
        <v>2</v>
      </c>
      <c r="H5" s="14">
        <v>400</v>
      </c>
      <c r="I5" s="12"/>
    </row>
    <row r="6" spans="1:13" x14ac:dyDescent="0.2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11</v>
      </c>
      <c r="I6" s="16" t="s">
        <v>12</v>
      </c>
    </row>
    <row r="7" spans="1:13" x14ac:dyDescent="0.2">
      <c r="A7" s="5">
        <v>34700</v>
      </c>
      <c r="B7" s="6">
        <v>10200</v>
      </c>
      <c r="C7" s="2">
        <f>INT(B7*0.08)</f>
        <v>816</v>
      </c>
      <c r="D7" s="2">
        <f>INT(B7*0.045)</f>
        <v>459</v>
      </c>
      <c r="E7" s="7">
        <f>10*INT(((((B7-C7-D7-$D$5)*0.15)+10)/10))</f>
        <v>1010</v>
      </c>
      <c r="F7" s="6">
        <f>B7-C7-D7-E7</f>
        <v>7915</v>
      </c>
      <c r="G7" s="3">
        <f>F7-$F$5-$H$5</f>
        <v>6365</v>
      </c>
      <c r="H7" s="8">
        <f>G7/31</f>
        <v>205.32258064516128</v>
      </c>
      <c r="I7" s="2">
        <v>100</v>
      </c>
    </row>
    <row r="8" spans="1:13" x14ac:dyDescent="0.2">
      <c r="A8" s="9">
        <v>34731</v>
      </c>
      <c r="B8" s="6">
        <v>9200</v>
      </c>
      <c r="C8" s="2">
        <f t="shared" ref="C8:C18" si="0">INT(B8*0.08)</f>
        <v>736</v>
      </c>
      <c r="D8" s="2">
        <f t="shared" ref="D8:D18" si="1">INT(B8*0.045)</f>
        <v>414</v>
      </c>
      <c r="E8" s="7">
        <f t="shared" ref="E8:E18" si="2">10*INT(((((B8-C8-D8-$D$5)*0.15)+10)/10))</f>
        <v>880</v>
      </c>
      <c r="F8" s="6">
        <f t="shared" ref="F8:F18" si="3">B8-C8-D8-E8</f>
        <v>7170</v>
      </c>
      <c r="G8" s="3">
        <f t="shared" ref="G8:G18" si="4">F8-$F$5-$H$5</f>
        <v>5620</v>
      </c>
      <c r="H8" s="8">
        <f>G8/28</f>
        <v>200.71428571428572</v>
      </c>
      <c r="I8" s="2">
        <v>158</v>
      </c>
    </row>
    <row r="9" spans="1:13" x14ac:dyDescent="0.2">
      <c r="A9" s="5">
        <v>34759</v>
      </c>
      <c r="B9" s="6">
        <v>6350</v>
      </c>
      <c r="C9" s="2">
        <f t="shared" si="0"/>
        <v>508</v>
      </c>
      <c r="D9" s="2">
        <f t="shared" si="1"/>
        <v>285</v>
      </c>
      <c r="E9" s="7">
        <f t="shared" si="2"/>
        <v>510</v>
      </c>
      <c r="F9" s="6">
        <f t="shared" si="3"/>
        <v>5047</v>
      </c>
      <c r="G9" s="3">
        <f t="shared" si="4"/>
        <v>3497</v>
      </c>
      <c r="H9" s="8">
        <f t="shared" ref="H9:H18" si="5">G9/31</f>
        <v>112.80645161290323</v>
      </c>
      <c r="I9" s="2">
        <v>211</v>
      </c>
    </row>
    <row r="10" spans="1:13" x14ac:dyDescent="0.2">
      <c r="A10" s="5">
        <v>34790</v>
      </c>
      <c r="B10" s="6">
        <v>6700</v>
      </c>
      <c r="C10" s="2">
        <f t="shared" si="0"/>
        <v>536</v>
      </c>
      <c r="D10" s="2">
        <f t="shared" si="1"/>
        <v>301</v>
      </c>
      <c r="E10" s="7">
        <f t="shared" si="2"/>
        <v>550</v>
      </c>
      <c r="F10" s="6">
        <f t="shared" si="3"/>
        <v>5313</v>
      </c>
      <c r="G10" s="3">
        <f t="shared" si="4"/>
        <v>3763</v>
      </c>
      <c r="H10" s="8">
        <f>G10/30</f>
        <v>125.43333333333334</v>
      </c>
      <c r="I10" s="2">
        <v>100</v>
      </c>
    </row>
    <row r="11" spans="1:13" x14ac:dyDescent="0.2">
      <c r="A11" s="5">
        <v>34820</v>
      </c>
      <c r="B11" s="6">
        <v>8250</v>
      </c>
      <c r="C11" s="2">
        <f t="shared" si="0"/>
        <v>660</v>
      </c>
      <c r="D11" s="2">
        <f t="shared" si="1"/>
        <v>371</v>
      </c>
      <c r="E11" s="7">
        <f t="shared" si="2"/>
        <v>760</v>
      </c>
      <c r="F11" s="6">
        <f t="shared" si="3"/>
        <v>6459</v>
      </c>
      <c r="G11" s="3">
        <f t="shared" si="4"/>
        <v>4909</v>
      </c>
      <c r="H11" s="8">
        <f t="shared" si="5"/>
        <v>158.35483870967741</v>
      </c>
      <c r="I11" s="2">
        <v>140</v>
      </c>
    </row>
    <row r="12" spans="1:13" x14ac:dyDescent="0.2">
      <c r="A12" s="5">
        <v>34851</v>
      </c>
      <c r="B12" s="6">
        <v>7200</v>
      </c>
      <c r="C12" s="2">
        <f t="shared" si="0"/>
        <v>576</v>
      </c>
      <c r="D12" s="2">
        <f t="shared" si="1"/>
        <v>324</v>
      </c>
      <c r="E12" s="7">
        <f t="shared" si="2"/>
        <v>620</v>
      </c>
      <c r="F12" s="6">
        <f t="shared" si="3"/>
        <v>5680</v>
      </c>
      <c r="G12" s="3">
        <f t="shared" si="4"/>
        <v>4130</v>
      </c>
      <c r="H12" s="8">
        <f>G12/30</f>
        <v>137.66666666666666</v>
      </c>
      <c r="I12" s="2">
        <v>300</v>
      </c>
    </row>
    <row r="13" spans="1:13" x14ac:dyDescent="0.2">
      <c r="A13" s="5">
        <v>34881</v>
      </c>
      <c r="B13" s="6">
        <v>7000</v>
      </c>
      <c r="C13" s="2">
        <f t="shared" si="0"/>
        <v>560</v>
      </c>
      <c r="D13" s="2">
        <f t="shared" si="1"/>
        <v>315</v>
      </c>
      <c r="E13" s="7">
        <f t="shared" si="2"/>
        <v>590</v>
      </c>
      <c r="F13" s="6">
        <f t="shared" si="3"/>
        <v>5535</v>
      </c>
      <c r="G13" s="3">
        <f t="shared" si="4"/>
        <v>3985</v>
      </c>
      <c r="H13" s="8">
        <f t="shared" si="5"/>
        <v>128.54838709677421</v>
      </c>
      <c r="I13" s="2">
        <v>95</v>
      </c>
    </row>
    <row r="14" spans="1:13" x14ac:dyDescent="0.2">
      <c r="A14" s="5">
        <v>34912</v>
      </c>
      <c r="B14" s="6">
        <v>7400</v>
      </c>
      <c r="C14" s="2">
        <f t="shared" si="0"/>
        <v>592</v>
      </c>
      <c r="D14" s="2">
        <f t="shared" si="1"/>
        <v>333</v>
      </c>
      <c r="E14" s="7">
        <f t="shared" si="2"/>
        <v>650</v>
      </c>
      <c r="F14" s="6">
        <f t="shared" si="3"/>
        <v>5825</v>
      </c>
      <c r="G14" s="3">
        <f t="shared" si="4"/>
        <v>4275</v>
      </c>
      <c r="H14" s="8">
        <f t="shared" si="5"/>
        <v>137.90322580645162</v>
      </c>
      <c r="I14" s="2">
        <v>95</v>
      </c>
    </row>
    <row r="15" spans="1:13" x14ac:dyDescent="0.2">
      <c r="A15" s="5">
        <v>34943</v>
      </c>
      <c r="B15" s="6">
        <v>7900</v>
      </c>
      <c r="C15" s="2">
        <f t="shared" si="0"/>
        <v>632</v>
      </c>
      <c r="D15" s="2">
        <f t="shared" si="1"/>
        <v>355</v>
      </c>
      <c r="E15" s="7">
        <f t="shared" si="2"/>
        <v>710</v>
      </c>
      <c r="F15" s="6">
        <f t="shared" si="3"/>
        <v>6203</v>
      </c>
      <c r="G15" s="3">
        <f t="shared" si="4"/>
        <v>4653</v>
      </c>
      <c r="H15" s="8">
        <f>G15/30</f>
        <v>155.1</v>
      </c>
      <c r="I15" s="2">
        <v>120</v>
      </c>
    </row>
    <row r="16" spans="1:13" x14ac:dyDescent="0.2">
      <c r="A16" s="5">
        <v>34973</v>
      </c>
      <c r="B16" s="6">
        <v>8325</v>
      </c>
      <c r="C16" s="2">
        <f t="shared" si="0"/>
        <v>666</v>
      </c>
      <c r="D16" s="2">
        <f t="shared" si="1"/>
        <v>374</v>
      </c>
      <c r="E16" s="7">
        <f t="shared" si="2"/>
        <v>770</v>
      </c>
      <c r="F16" s="6">
        <f t="shared" si="3"/>
        <v>6515</v>
      </c>
      <c r="G16" s="3">
        <f t="shared" si="4"/>
        <v>4965</v>
      </c>
      <c r="H16" s="8">
        <f t="shared" si="5"/>
        <v>160.16129032258064</v>
      </c>
      <c r="I16" s="2">
        <v>80</v>
      </c>
    </row>
    <row r="17" spans="1:9" x14ac:dyDescent="0.2">
      <c r="A17" s="5">
        <v>35004</v>
      </c>
      <c r="B17" s="6">
        <v>9260</v>
      </c>
      <c r="C17" s="2">
        <f t="shared" si="0"/>
        <v>740</v>
      </c>
      <c r="D17" s="2">
        <f t="shared" si="1"/>
        <v>416</v>
      </c>
      <c r="E17" s="7">
        <f t="shared" si="2"/>
        <v>890</v>
      </c>
      <c r="F17" s="6">
        <f t="shared" si="3"/>
        <v>7214</v>
      </c>
      <c r="G17" s="3">
        <f t="shared" si="4"/>
        <v>5664</v>
      </c>
      <c r="H17" s="8">
        <f>G17/30</f>
        <v>188.8</v>
      </c>
      <c r="I17" s="2">
        <v>300</v>
      </c>
    </row>
    <row r="18" spans="1:9" x14ac:dyDescent="0.2">
      <c r="A18" s="5">
        <v>35034</v>
      </c>
      <c r="B18" s="6">
        <v>109990</v>
      </c>
      <c r="C18" s="2">
        <f t="shared" si="0"/>
        <v>8799</v>
      </c>
      <c r="D18" s="2">
        <f t="shared" si="1"/>
        <v>4949</v>
      </c>
      <c r="E18" s="7">
        <f t="shared" si="2"/>
        <v>14110</v>
      </c>
      <c r="F18" s="6">
        <f t="shared" si="3"/>
        <v>82132</v>
      </c>
      <c r="G18" s="3">
        <f t="shared" si="4"/>
        <v>80582</v>
      </c>
      <c r="H18" s="8">
        <f t="shared" si="5"/>
        <v>2599.4193548387098</v>
      </c>
      <c r="I18" s="7">
        <v>120</v>
      </c>
    </row>
    <row r="19" spans="1:9" x14ac:dyDescent="0.2">
      <c r="A19" s="2" t="s">
        <v>10</v>
      </c>
      <c r="B19" s="2"/>
      <c r="C19" s="2"/>
      <c r="D19" s="2"/>
      <c r="E19" s="2"/>
      <c r="F19" s="10">
        <f>AVERAGE(F7:F18)</f>
        <v>12584</v>
      </c>
      <c r="G19" s="4"/>
      <c r="H19" s="11"/>
      <c r="I19" s="7"/>
    </row>
    <row r="20" spans="1:9" x14ac:dyDescent="0.2">
      <c r="F20" s="1"/>
      <c r="G20" s="1"/>
      <c r="H20" s="1"/>
      <c r="I20" s="1"/>
    </row>
    <row r="21" spans="1:9" x14ac:dyDescent="0.2">
      <c r="F21" s="1"/>
      <c r="G21" s="1"/>
      <c r="H21" s="1"/>
    </row>
  </sheetData>
  <customSheetViews>
    <customSheetView guid="{9D1300FE-F3E2-4F57-B851-1345E3097419}" showPageBreaks="1" view="pageLayout">
      <selection activeCell="J13" sqref="J13"/>
      <rowBreaks count="1" manualBreakCount="1">
        <brk id="18" max="16383" man="1"/>
      </rowBreaks>
      <colBreaks count="1" manualBreakCount="1">
        <brk id="10" max="1048575" man="1"/>
      </colBreaks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>
        <oddHeader>&amp;A</oddHeader>
        <oddFooter>Strana &amp;P</oddFooter>
      </headerFooter>
    </customSheetView>
  </customSheetView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2"/>
  <headerFooter alignWithMargins="0">
    <oddHeader>&amp;A</oddHeader>
    <oddFooter>Strana &amp;P</oddFooter>
  </headerFooter>
  <rowBreaks count="1" manualBreakCount="1">
    <brk id="22" max="16383" man="1"/>
  </rowBreaks>
  <colBreaks count="1" manualBreakCount="1">
    <brk id="10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defaultRowHeight="12.75" x14ac:dyDescent="0.2"/>
  <sheetData/>
  <customSheetViews>
    <customSheetView guid="{9D1300FE-F3E2-4F57-B851-1345E3097419}">
      <selection activeCell="C15" sqref="C15"/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D1300FE-F3E2-4F57-B851-1345E3097419}">
      <pageMargins left="0.78740157499999996" right="0.78740157499999996" top="0.984251969" bottom="0.984251969" header="0.4921259845" footer="0.4921259845"/>
      <printOptions gridLines="1"/>
      <headerFooter alignWithMargins="0">
        <oddHeader>&amp;A</oddHeader>
        <oddFooter>Strana &amp;P</oddFooter>
      </headerFooter>
    </customSheetView>
  </customSheetViews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Tisky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  <vt:lpstr>Tisky!Názvy_tisku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OPF Karviná</dc:creator>
  <cp:lastModifiedBy>kol0002</cp:lastModifiedBy>
  <cp:lastPrinted>2018-03-12T08:12:27Z</cp:lastPrinted>
  <dcterms:created xsi:type="dcterms:W3CDTF">1998-02-13T06:00:28Z</dcterms:created>
  <dcterms:modified xsi:type="dcterms:W3CDTF">2018-03-12T08:13:05Z</dcterms:modified>
</cp:coreProperties>
</file>