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wde\Desktop\OPF\Statistika\Lucka 2024\"/>
    </mc:Choice>
  </mc:AlternateContent>
  <xr:revisionPtr revIDLastSave="0" documentId="8_{081A7772-752B-4123-860F-5CC9F6A52004}" xr6:coauthVersionLast="47" xr6:coauthVersionMax="47" xr10:uidLastSave="{00000000-0000-0000-0000-000000000000}"/>
  <bookViews>
    <workbookView xWindow="-108" yWindow="-108" windowWidth="23256" windowHeight="12456" xr2:uid="{39FBEEA6-B48E-4713-84B5-02D46B54743C}"/>
  </bookViews>
  <sheets>
    <sheet name="Chí-kvadrát test" sheetId="37" r:id="rId1"/>
    <sheet name="Regrese" sheetId="3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37" l="1"/>
  <c r="D58" i="37"/>
  <c r="D55" i="37"/>
  <c r="D56" i="37"/>
  <c r="D57" i="37"/>
  <c r="D54" i="37"/>
  <c r="C55" i="37"/>
  <c r="C56" i="37"/>
  <c r="C57" i="37"/>
  <c r="C54" i="37"/>
  <c r="B58" i="37"/>
  <c r="C47" i="37"/>
  <c r="D45" i="37"/>
  <c r="D43" i="37"/>
  <c r="D44" i="37"/>
  <c r="D42" i="37"/>
  <c r="C44" i="37"/>
  <c r="C43" i="37"/>
  <c r="C42" i="37"/>
  <c r="C27" i="37"/>
  <c r="E23" i="37"/>
  <c r="B24" i="37"/>
  <c r="C24" i="37"/>
  <c r="C23" i="37"/>
  <c r="B23" i="37"/>
  <c r="C19" i="37"/>
  <c r="B19" i="37"/>
  <c r="D18" i="37"/>
  <c r="D19" i="37"/>
  <c r="D17" i="37"/>
  <c r="B18" i="37"/>
  <c r="C18" i="37"/>
  <c r="C17" i="37"/>
  <c r="B17" i="37"/>
  <c r="C13" i="37"/>
  <c r="D13" i="37"/>
  <c r="B13" i="37"/>
  <c r="D12" i="37"/>
  <c r="D11" i="37"/>
  <c r="F38" i="33" l="1"/>
</calcChain>
</file>

<file path=xl/sharedStrings.xml><?xml version="1.0" encoding="utf-8"?>
<sst xmlns="http://schemas.openxmlformats.org/spreadsheetml/2006/main" count="150" uniqueCount="103">
  <si>
    <t>Výzkumný zemědělský ústav zkoušel vliv nově vyvinutého typu hnojiva (x) na výnosy</t>
  </si>
  <si>
    <t>keříčkových rajčat (y). Výsledky průzkumu jsou uvedeny v tabulce.</t>
  </si>
  <si>
    <t>a) Stanovte rovnici regresní přímky modelující závislost výnosů rajčat na použité množství hnojiva.</t>
  </si>
  <si>
    <t>b) Pomocí koeficientu determinace zhodnoťte výstižnost regresní funkce</t>
  </si>
  <si>
    <t>x</t>
  </si>
  <si>
    <t>y</t>
  </si>
  <si>
    <t xml:space="preserve">Regresní analýza </t>
  </si>
  <si>
    <t>(koeficient determinace udává kolik procent variability je vysvětleno modelem)</t>
  </si>
  <si>
    <t>V tenisovém zápase má významný vliv na vítězství hráče úspěšnost jeho prvního podání.</t>
  </si>
  <si>
    <t>Data v tabulce představují počet úspěšných prvních podávní (X) a počet vyhraných bodů</t>
  </si>
  <si>
    <t>při úspěšném podání (Y) deseti vybraných hráčů z předních míst žebříčku ATP.</t>
  </si>
  <si>
    <t>X</t>
  </si>
  <si>
    <t>Y</t>
  </si>
  <si>
    <t>a) Určete rovnici regresní funkce.</t>
  </si>
  <si>
    <t>b) Odhadněte počet vyhraných bodů při 43 úspěšných prvních podáních.</t>
  </si>
  <si>
    <t>c) Zhodnoťte výstižnost zvolené regresní funkce.</t>
  </si>
  <si>
    <t>muž</t>
  </si>
  <si>
    <t>žena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</si>
  <si>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</si>
  <si>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</si>
  <si>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</si>
  <si>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</si>
  <si>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</si>
  <si>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</si>
  <si>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</si>
  <si>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</si>
  <si>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</si>
  <si>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</si>
  <si>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</si>
  <si>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</si>
  <si>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</si>
  <si>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</si>
  <si>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</si>
  <si>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</si>
  <si>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</si>
  <si>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</si>
  <si>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</si>
  <si>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</si>
  <si>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</si>
  <si>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</si>
  <si>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99,0%</t>
  </si>
  <si>
    <t>Horní 99,0%</t>
  </si>
  <si>
    <t>Soubor X 1</t>
  </si>
  <si>
    <t>a) y=-11,884+3,74x</t>
  </si>
  <si>
    <t>b)</t>
  </si>
  <si>
    <t>koeficient determinace</t>
  </si>
  <si>
    <t>koeficient korelace</t>
  </si>
  <si>
    <t>d) intervaly spolehlivosti regresního modelu</t>
  </si>
  <si>
    <t>teoretický součet čtverců</t>
  </si>
  <si>
    <t>reziduální součet čtverců</t>
  </si>
  <si>
    <t>celkový součet čtverců</t>
  </si>
  <si>
    <t>testové kritérium pro test vhodnosti regresního modelu</t>
  </si>
  <si>
    <t>regresní koeficienty</t>
  </si>
  <si>
    <t>a) y=7,95+0,49x</t>
  </si>
  <si>
    <t>c) Jaký je 95% a 99% interval spolehlivosti regresního modelu?</t>
  </si>
  <si>
    <t>(</t>
  </si>
  <si>
    <t>)</t>
  </si>
  <si>
    <t>Chí-kvadrát test nezávislosti a dobré shody</t>
  </si>
  <si>
    <t>H0: kvalitativní znaky jsou nezávislé</t>
  </si>
  <si>
    <t>H1: kvalitativní znaky jsou závislé</t>
  </si>
  <si>
    <t>V tabulce jsou uvedeny výsledky průzkumu spokojenosti</t>
  </si>
  <si>
    <t>klientů s bankovními službami v závislosti na pohlaví:</t>
  </si>
  <si>
    <t>Proveďte test nezávislosti na hladině významnosti 0,05.</t>
  </si>
  <si>
    <t>n</t>
  </si>
  <si>
    <t>spokojen</t>
  </si>
  <si>
    <t>nespokojen</t>
  </si>
  <si>
    <t>Teoretické</t>
  </si>
  <si>
    <t>psí</t>
  </si>
  <si>
    <t>Testové kritérium</t>
  </si>
  <si>
    <t>G</t>
  </si>
  <si>
    <t>Kritická hodnota</t>
  </si>
  <si>
    <t>Závěr</t>
  </si>
  <si>
    <t>H0: ….shoda….</t>
  </si>
  <si>
    <t>H1: ...neshoda….</t>
  </si>
  <si>
    <t xml:space="preserve">Z dodávky zboží jsme náhodně vybrali 200ks: </t>
  </si>
  <si>
    <t>150ks- 1.jakost, 30ks - 2.jakost, zbytek - 3.jakost.</t>
  </si>
  <si>
    <r>
      <t>Dodavatel se zavázal, že</t>
    </r>
    <r>
      <rPr>
        <sz val="16"/>
        <color indexed="10"/>
        <rFont val="Times New Roman"/>
        <family val="1"/>
        <charset val="238"/>
      </rPr>
      <t xml:space="preserve"> </t>
    </r>
    <r>
      <rPr>
        <sz val="16"/>
        <color theme="1"/>
        <rFont val="Times New Roman"/>
        <family val="1"/>
        <charset val="238"/>
      </rPr>
      <t xml:space="preserve">85% </t>
    </r>
    <r>
      <rPr>
        <sz val="16"/>
        <rFont val="Times New Roman"/>
        <family val="1"/>
        <charset val="238"/>
      </rPr>
      <t>zboží bude 1.jakosti,</t>
    </r>
  </si>
  <si>
    <r>
      <rPr>
        <sz val="16"/>
        <color theme="1"/>
        <rFont val="Times New Roman"/>
        <family val="1"/>
        <charset val="238"/>
      </rPr>
      <t xml:space="preserve">10% </t>
    </r>
    <r>
      <rPr>
        <sz val="16"/>
        <rFont val="Times New Roman"/>
        <family val="1"/>
        <charset val="238"/>
      </rPr>
      <t>bude 2.jakosti a zbytek tvoří zboží 3.jakosti.</t>
    </r>
  </si>
  <si>
    <t>Testujte na hladině významnosti 0,05, zda dodavatel</t>
  </si>
  <si>
    <t>dodržel smlouvu.</t>
  </si>
  <si>
    <t>jakost</t>
  </si>
  <si>
    <t xml:space="preserve">četnosti </t>
  </si>
  <si>
    <t>teoretické</t>
  </si>
  <si>
    <t>testové kritérium</t>
  </si>
  <si>
    <t>1.</t>
  </si>
  <si>
    <t>2.</t>
  </si>
  <si>
    <t>3.</t>
  </si>
  <si>
    <t>Testujte s chybou 1%, zda jsou jednotlivé strany rovnoměrně zastoupeny:</t>
  </si>
  <si>
    <t>strany</t>
  </si>
  <si>
    <t>A</t>
  </si>
  <si>
    <t>B</t>
  </si>
  <si>
    <t>C</t>
  </si>
  <si>
    <t>D</t>
  </si>
  <si>
    <t>df=(r-1)*(s-1)</t>
  </si>
  <si>
    <t>spokojenost s bankovními službami nezávisí na pohlaví respondenta</t>
  </si>
  <si>
    <t>Na 5% hladině významnosti, H0 hypotézu nezamítáme, kvalitativní znaky jsou nezávislé,</t>
  </si>
  <si>
    <t>Na 5% hladině významnosti H0 hypotézu zamítáme, předpokládáme platnost hypotézy alternativní, panuje neshoda,</t>
  </si>
  <si>
    <t>dodavatel nedodržel smlouvu.</t>
  </si>
  <si>
    <t>Na 1% hladině významnosti H0 hypotézu nezamítáme, panuje shoda, strany jsou rovnoměrně zastoupeny.</t>
  </si>
  <si>
    <t>H0… shoda</t>
  </si>
  <si>
    <t>H1…neshoda</t>
  </si>
  <si>
    <t>c) 75 % variability dat je vysvětleno modelem</t>
  </si>
  <si>
    <t>b) 70 % variability dat je vysvětleno modelem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</si>
</sst>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6"/>
      <color indexed="10"/>
      <name val="Times New Roman"/>
      <family val="1"/>
      <charset val="238"/>
    </font>
    <font>
      <sz val="16"/>
      <color indexed="1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5" fillId="2" borderId="0" xfId="0" applyFont="1" applyFill="1"/>
    <xf numFmtId="0" fontId="6" fillId="0" borderId="0" xfId="3" applyFont="1"/>
    <xf numFmtId="0" fontId="7" fillId="0" borderId="0" xfId="0" applyFont="1"/>
    <xf numFmtId="0" fontId="6" fillId="0" borderId="1" xfId="3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11" xfId="0" applyBorder="1"/>
    <xf numFmtId="0" fontId="5" fillId="4" borderId="0" xfId="0" applyFont="1" applyFill="1"/>
    <xf numFmtId="0" fontId="7" fillId="4" borderId="0" xfId="0" applyFont="1" applyFill="1"/>
    <xf numFmtId="0" fontId="0" fillId="4" borderId="0" xfId="0" applyFill="1"/>
    <xf numFmtId="0" fontId="11" fillId="4" borderId="12" xfId="0" applyFont="1" applyFill="1" applyBorder="1" applyAlignment="1">
      <alignment horizontal="centerContinuous"/>
    </xf>
    <xf numFmtId="0" fontId="0" fillId="4" borderId="11" xfId="0" applyFill="1" applyBorder="1"/>
    <xf numFmtId="0" fontId="11" fillId="4" borderId="12" xfId="0" applyFont="1" applyFill="1" applyBorder="1" applyAlignment="1">
      <alignment horizontal="center"/>
    </xf>
    <xf numFmtId="0" fontId="4" fillId="4" borderId="0" xfId="0" applyFont="1" applyFill="1"/>
    <xf numFmtId="0" fontId="7" fillId="2" borderId="0" xfId="0" applyFont="1" applyFill="1"/>
    <xf numFmtId="0" fontId="4" fillId="2" borderId="0" xfId="0" applyFont="1" applyFill="1"/>
    <xf numFmtId="0" fontId="0" fillId="2" borderId="0" xfId="0" applyFill="1"/>
    <xf numFmtId="0" fontId="11" fillId="2" borderId="12" xfId="0" applyFont="1" applyFill="1" applyBorder="1" applyAlignment="1">
      <alignment horizontal="centerContinuous"/>
    </xf>
    <xf numFmtId="0" fontId="0" fillId="2" borderId="11" xfId="0" applyFill="1" applyBorder="1"/>
    <xf numFmtId="0" fontId="11" fillId="2" borderId="12" xfId="0" applyFont="1" applyFill="1" applyBorder="1" applyAlignment="1">
      <alignment horizontal="center"/>
    </xf>
    <xf numFmtId="0" fontId="0" fillId="3" borderId="11" xfId="0" applyFill="1" applyBorder="1"/>
    <xf numFmtId="0" fontId="0" fillId="5" borderId="11" xfId="0" applyFill="1" applyBorder="1"/>
    <xf numFmtId="0" fontId="7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9" fontId="7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0" fillId="4" borderId="0" xfId="0" applyFill="1" applyBorder="1"/>
    <xf numFmtId="0" fontId="11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12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3" applyFont="1"/>
    <xf numFmtId="0" fontId="15" fillId="0" borderId="0" xfId="0" applyFont="1"/>
    <xf numFmtId="0" fontId="16" fillId="6" borderId="13" xfId="3" applyFont="1" applyFill="1" applyBorder="1" applyAlignment="1">
      <alignment horizontal="center"/>
    </xf>
    <xf numFmtId="0" fontId="16" fillId="6" borderId="14" xfId="3" applyFont="1" applyFill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3" fillId="0" borderId="0" xfId="0" applyFont="1"/>
    <xf numFmtId="0" fontId="16" fillId="6" borderId="18" xfId="3" applyFont="1" applyFill="1" applyBorder="1" applyAlignment="1">
      <alignment horizontal="center"/>
    </xf>
    <xf numFmtId="0" fontId="15" fillId="3" borderId="0" xfId="0" applyFont="1" applyFill="1"/>
    <xf numFmtId="0" fontId="15" fillId="7" borderId="0" xfId="0" applyFont="1" applyFill="1"/>
    <xf numFmtId="0" fontId="15" fillId="0" borderId="19" xfId="0" applyFont="1" applyBorder="1"/>
    <xf numFmtId="0" fontId="18" fillId="0" borderId="0" xfId="3" applyFont="1"/>
    <xf numFmtId="0" fontId="12" fillId="6" borderId="13" xfId="3" applyFont="1" applyFill="1" applyBorder="1" applyAlignment="1">
      <alignment horizontal="center"/>
    </xf>
    <xf numFmtId="0" fontId="17" fillId="0" borderId="16" xfId="3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15" fillId="0" borderId="2" xfId="0" applyFont="1" applyBorder="1"/>
    <xf numFmtId="0" fontId="18" fillId="0" borderId="16" xfId="3" applyFont="1" applyBorder="1" applyAlignment="1">
      <alignment horizontal="center"/>
    </xf>
  </cellXfs>
  <cellStyles count="10">
    <cellStyle name="Normální" xfId="0" builtinId="0"/>
    <cellStyle name="Normální 10" xfId="9" xr:uid="{4900AD43-726B-459B-87CA-566C8A94BF51}"/>
    <cellStyle name="normální 2" xfId="3" xr:uid="{8BC53D24-E965-40F6-BE09-07B9D5F8F2B8}"/>
    <cellStyle name="Normální 3" xfId="1" xr:uid="{4CDFAA20-98F6-4C41-AC1C-9D2F862F6F7B}"/>
    <cellStyle name="Normální 4" xfId="2" xr:uid="{C8AFDCAA-2A8B-4175-84D5-84232250DA93}"/>
    <cellStyle name="Normální 5" xfId="4" xr:uid="{A9221413-ED7A-400B-AFFE-235B53FAE60B}"/>
    <cellStyle name="Normální 6" xfId="5" xr:uid="{2972694F-6765-4006-BFF4-BCE71A73EF62}"/>
    <cellStyle name="Normální 7" xfId="6" xr:uid="{D31B41B8-1E35-4A68-ADAE-CA030FA33D9F}"/>
    <cellStyle name="Normální 8" xfId="7" xr:uid="{0B9EF0A8-22AB-4C25-A56B-EF661C1C7240}"/>
    <cellStyle name="Normální 9" xfId="8" xr:uid="{B313CDAB-A159-448D-8202-782ACB507B22}"/>
  </cellStyles>
  <dxfs count="0"/>
  <tableStyles count="0" defaultTableStyle="TableStyleMedium2" defaultPivotStyle="PivotStyleLight16"/>
  <colors>
    <mruColors>
      <color rgb="FF00808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</xdr:colOff>
      <xdr:row>1</xdr:row>
      <xdr:rowOff>42863</xdr:rowOff>
    </xdr:from>
    <xdr:to>
      <xdr:col>7</xdr:col>
      <xdr:colOff>303847</xdr:colOff>
      <xdr:row>4</xdr:row>
      <xdr:rowOff>265748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DF96103-DEEC-4CB5-BB7B-5555C12B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132" y="408623"/>
          <a:ext cx="2085975" cy="85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323850</xdr:colOff>
      <xdr:row>40</xdr:row>
      <xdr:rowOff>180975</xdr:rowOff>
    </xdr:from>
    <xdr:to>
      <xdr:col>7</xdr:col>
      <xdr:colOff>581025</xdr:colOff>
      <xdr:row>45</xdr:row>
      <xdr:rowOff>241935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A3A799-3613-4A2B-ADB8-4A2D0D19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310" y="10948035"/>
          <a:ext cx="2085975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8</xdr:row>
      <xdr:rowOff>114300</xdr:rowOff>
    </xdr:from>
    <xdr:to>
      <xdr:col>14</xdr:col>
      <xdr:colOff>1120140</xdr:colOff>
      <xdr:row>13</xdr:row>
      <xdr:rowOff>30480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A6508E6E-F782-32A0-9DEB-8334AAB9FA93}"/>
            </a:ext>
          </a:extLst>
        </xdr:cNvPr>
        <xdr:cNvCxnSpPr/>
      </xdr:nvCxnSpPr>
      <xdr:spPr>
        <a:xfrm flipH="1">
          <a:off x="11902440" y="1783080"/>
          <a:ext cx="373380" cy="845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830580</xdr:colOff>
      <xdr:row>9</xdr:row>
      <xdr:rowOff>114300</xdr:rowOff>
    </xdr:from>
    <xdr:to>
      <xdr:col>15</xdr:col>
      <xdr:colOff>7620</xdr:colOff>
      <xdr:row>14</xdr:row>
      <xdr:rowOff>30480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3F2F8F5D-DA6B-5332-4032-E81DCA2600AC}"/>
            </a:ext>
          </a:extLst>
        </xdr:cNvPr>
        <xdr:cNvCxnSpPr/>
      </xdr:nvCxnSpPr>
      <xdr:spPr>
        <a:xfrm flipH="1">
          <a:off x="11986260" y="1965960"/>
          <a:ext cx="327660" cy="845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982980</xdr:colOff>
      <xdr:row>10</xdr:row>
      <xdr:rowOff>152400</xdr:rowOff>
    </xdr:from>
    <xdr:to>
      <xdr:col>15</xdr:col>
      <xdr:colOff>38100</xdr:colOff>
      <xdr:row>15</xdr:row>
      <xdr:rowOff>38100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A2454CA5-A011-1D25-2C84-7EBD1BE54789}"/>
            </a:ext>
          </a:extLst>
        </xdr:cNvPr>
        <xdr:cNvCxnSpPr/>
      </xdr:nvCxnSpPr>
      <xdr:spPr>
        <a:xfrm flipH="1">
          <a:off x="12138660" y="2194560"/>
          <a:ext cx="205740" cy="8153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617220</xdr:colOff>
      <xdr:row>10</xdr:row>
      <xdr:rowOff>121920</xdr:rowOff>
    </xdr:from>
    <xdr:to>
      <xdr:col>16</xdr:col>
      <xdr:colOff>792480</xdr:colOff>
      <xdr:row>13</xdr:row>
      <xdr:rowOff>7620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259552D4-2A39-2D08-176F-F6C3577EB2B9}"/>
            </a:ext>
          </a:extLst>
        </xdr:cNvPr>
        <xdr:cNvCxnSpPr/>
      </xdr:nvCxnSpPr>
      <xdr:spPr>
        <a:xfrm flipH="1">
          <a:off x="13792200" y="2164080"/>
          <a:ext cx="175260" cy="4419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F187-8A2E-4B81-A3A1-D633FFC19989}">
  <dimension ref="A1:M61"/>
  <sheetViews>
    <sheetView tabSelected="1" workbookViewId="0"/>
  </sheetViews>
  <sheetFormatPr defaultRowHeight="21" x14ac:dyDescent="0.4"/>
  <cols>
    <col min="1" max="1" width="15.33203125" style="57" customWidth="1"/>
    <col min="2" max="2" width="12" style="57" customWidth="1"/>
    <col min="3" max="3" width="13.77734375" style="57" customWidth="1"/>
    <col min="4" max="4" width="23.6640625" style="57" customWidth="1"/>
    <col min="5" max="16384" width="8.88671875" style="57"/>
  </cols>
  <sheetData>
    <row r="1" spans="1:13" s="55" customFormat="1" ht="28.8" customHeight="1" x14ac:dyDescent="0.3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x14ac:dyDescent="0.4">
      <c r="A3" s="56" t="s">
        <v>58</v>
      </c>
      <c r="B3" s="56"/>
      <c r="C3" s="56"/>
      <c r="D3" s="56"/>
      <c r="E3" s="56"/>
      <c r="F3" s="56"/>
      <c r="G3" s="56"/>
    </row>
    <row r="4" spans="1:13" x14ac:dyDescent="0.4">
      <c r="A4" s="56" t="s">
        <v>59</v>
      </c>
      <c r="B4" s="56"/>
      <c r="C4" s="56"/>
      <c r="D4" s="56"/>
      <c r="E4" s="56"/>
      <c r="F4" s="56"/>
      <c r="G4" s="56"/>
    </row>
    <row r="6" spans="1:13" x14ac:dyDescent="0.4">
      <c r="A6" s="56" t="s">
        <v>60</v>
      </c>
      <c r="B6" s="56"/>
    </row>
    <row r="7" spans="1:13" x14ac:dyDescent="0.4">
      <c r="A7" s="56" t="s">
        <v>61</v>
      </c>
      <c r="B7" s="56"/>
    </row>
    <row r="8" spans="1:13" x14ac:dyDescent="0.4">
      <c r="A8" s="56" t="s">
        <v>62</v>
      </c>
      <c r="B8" s="56"/>
    </row>
    <row r="10" spans="1:13" x14ac:dyDescent="0.4">
      <c r="A10" s="58" t="s">
        <v>63</v>
      </c>
      <c r="B10" s="58" t="s">
        <v>16</v>
      </c>
      <c r="C10" s="58" t="s">
        <v>17</v>
      </c>
    </row>
    <row r="11" spans="1:13" x14ac:dyDescent="0.4">
      <c r="A11" s="59" t="s">
        <v>64</v>
      </c>
      <c r="B11" s="60">
        <v>10</v>
      </c>
      <c r="C11" s="61">
        <v>16</v>
      </c>
      <c r="D11" s="57">
        <f>SUM(B11:C11)</f>
        <v>26</v>
      </c>
    </row>
    <row r="12" spans="1:13" x14ac:dyDescent="0.4">
      <c r="A12" s="58" t="s">
        <v>65</v>
      </c>
      <c r="B12" s="62">
        <v>20</v>
      </c>
      <c r="C12" s="63">
        <v>15</v>
      </c>
      <c r="D12" s="57">
        <f t="shared" ref="D12:D13" si="0">SUM(B12:C12)</f>
        <v>35</v>
      </c>
    </row>
    <row r="13" spans="1:13" x14ac:dyDescent="0.4">
      <c r="B13" s="57">
        <f>SUM(B11:B12)</f>
        <v>30</v>
      </c>
      <c r="C13" s="57">
        <f t="shared" ref="C13:D13" si="1">SUM(C11:C12)</f>
        <v>31</v>
      </c>
      <c r="D13" s="57">
        <f t="shared" si="1"/>
        <v>61</v>
      </c>
    </row>
    <row r="15" spans="1:13" x14ac:dyDescent="0.4">
      <c r="A15" s="64" t="s">
        <v>66</v>
      </c>
    </row>
    <row r="16" spans="1:13" x14ac:dyDescent="0.4">
      <c r="A16" s="58" t="s">
        <v>67</v>
      </c>
      <c r="B16" s="65" t="s">
        <v>16</v>
      </c>
      <c r="C16" s="58" t="s">
        <v>17</v>
      </c>
    </row>
    <row r="17" spans="1:13" x14ac:dyDescent="0.4">
      <c r="A17" s="58" t="s">
        <v>64</v>
      </c>
      <c r="B17" s="60">
        <f>B$13*$D11/$D$13</f>
        <v>12.78688524590164</v>
      </c>
      <c r="C17" s="60">
        <f>C$13*$D11/$D$13</f>
        <v>13.21311475409836</v>
      </c>
      <c r="D17" s="57">
        <f>SUM(B17:C17)</f>
        <v>26</v>
      </c>
    </row>
    <row r="18" spans="1:13" x14ac:dyDescent="0.4">
      <c r="A18" s="58" t="s">
        <v>65</v>
      </c>
      <c r="B18" s="60">
        <f>B$13*$D12/$D$13</f>
        <v>17.21311475409836</v>
      </c>
      <c r="C18" s="60">
        <f>C$13*$D12/$D$13</f>
        <v>17.78688524590164</v>
      </c>
      <c r="D18" s="57">
        <f t="shared" ref="D18:D19" si="2">SUM(B18:C18)</f>
        <v>35</v>
      </c>
    </row>
    <row r="19" spans="1:13" x14ac:dyDescent="0.4">
      <c r="B19" s="57">
        <f>SUM(B17:B18)</f>
        <v>30</v>
      </c>
      <c r="C19" s="57">
        <f>SUM(C17:C18)</f>
        <v>31</v>
      </c>
      <c r="D19" s="57">
        <f t="shared" si="2"/>
        <v>61</v>
      </c>
    </row>
    <row r="21" spans="1:13" x14ac:dyDescent="0.4">
      <c r="A21" s="64" t="s">
        <v>68</v>
      </c>
    </row>
    <row r="22" spans="1:13" x14ac:dyDescent="0.4">
      <c r="A22" s="58" t="s">
        <v>69</v>
      </c>
      <c r="B22" s="65" t="s">
        <v>16</v>
      </c>
      <c r="C22" s="58" t="s">
        <v>17</v>
      </c>
    </row>
    <row r="23" spans="1:13" x14ac:dyDescent="0.4">
      <c r="A23" s="58" t="s">
        <v>64</v>
      </c>
      <c r="B23" s="60">
        <f>(B11-B17)^2/B17</f>
        <v>0.60739806641446026</v>
      </c>
      <c r="C23" s="60">
        <f>(C11-C17)^2/C17</f>
        <v>0.58780458040109063</v>
      </c>
      <c r="D23" s="66" t="s">
        <v>69</v>
      </c>
      <c r="E23" s="66">
        <f>SUM(B23:C24)</f>
        <v>2.083067470164246</v>
      </c>
    </row>
    <row r="24" spans="1:13" x14ac:dyDescent="0.4">
      <c r="A24" s="58" t="s">
        <v>65</v>
      </c>
      <c r="B24" s="60">
        <f>(B12-B18)^2/B18</f>
        <v>0.45120999219359909</v>
      </c>
      <c r="C24" s="60">
        <f>(C12-C18)^2/C18</f>
        <v>0.43665483115509585</v>
      </c>
    </row>
    <row r="26" spans="1:13" x14ac:dyDescent="0.4">
      <c r="C26" s="57" t="s">
        <v>93</v>
      </c>
    </row>
    <row r="27" spans="1:13" x14ac:dyDescent="0.4">
      <c r="A27" s="64" t="s">
        <v>70</v>
      </c>
      <c r="C27" s="67">
        <f>_xlfn.CHISQ.INV(0.95,1)</f>
        <v>3.8414588206941236</v>
      </c>
    </row>
    <row r="28" spans="1:13" x14ac:dyDescent="0.4">
      <c r="A28" s="64" t="s">
        <v>71</v>
      </c>
      <c r="C28" s="57" t="s">
        <v>95</v>
      </c>
    </row>
    <row r="29" spans="1:13" x14ac:dyDescent="0.4">
      <c r="C29" s="57" t="s">
        <v>94</v>
      </c>
    </row>
    <row r="30" spans="1:13" x14ac:dyDescent="0.4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x14ac:dyDescent="0.4">
      <c r="A31" s="56" t="s">
        <v>72</v>
      </c>
      <c r="B31" s="56"/>
      <c r="C31" s="56"/>
    </row>
    <row r="32" spans="1:13" x14ac:dyDescent="0.4">
      <c r="A32" s="56" t="s">
        <v>73</v>
      </c>
      <c r="B32" s="56"/>
      <c r="C32" s="56"/>
    </row>
    <row r="34" spans="1:4" x14ac:dyDescent="0.4">
      <c r="A34" s="56" t="s">
        <v>74</v>
      </c>
    </row>
    <row r="35" spans="1:4" x14ac:dyDescent="0.4">
      <c r="A35" s="56" t="s">
        <v>75</v>
      </c>
    </row>
    <row r="36" spans="1:4" x14ac:dyDescent="0.4">
      <c r="A36" s="56" t="s">
        <v>76</v>
      </c>
    </row>
    <row r="37" spans="1:4" x14ac:dyDescent="0.4">
      <c r="A37" s="69" t="s">
        <v>77</v>
      </c>
    </row>
    <row r="38" spans="1:4" x14ac:dyDescent="0.4">
      <c r="A38" s="56" t="s">
        <v>78</v>
      </c>
    </row>
    <row r="39" spans="1:4" x14ac:dyDescent="0.4">
      <c r="A39" s="56" t="s">
        <v>79</v>
      </c>
    </row>
    <row r="41" spans="1:4" x14ac:dyDescent="0.4">
      <c r="A41" s="70" t="s">
        <v>80</v>
      </c>
      <c r="B41" s="70" t="s">
        <v>81</v>
      </c>
      <c r="C41" s="70" t="s">
        <v>82</v>
      </c>
      <c r="D41" s="70" t="s">
        <v>83</v>
      </c>
    </row>
    <row r="42" spans="1:4" x14ac:dyDescent="0.4">
      <c r="A42" s="61" t="s">
        <v>84</v>
      </c>
      <c r="B42" s="61">
        <v>150</v>
      </c>
      <c r="C42" s="71">
        <f>200*0.85</f>
        <v>170</v>
      </c>
      <c r="D42" s="61">
        <f>(B42-C42)^2/C42</f>
        <v>2.3529411764705883</v>
      </c>
    </row>
    <row r="43" spans="1:4" x14ac:dyDescent="0.4">
      <c r="A43" s="63" t="s">
        <v>85</v>
      </c>
      <c r="B43" s="63">
        <v>30</v>
      </c>
      <c r="C43" s="72">
        <f>200*0.1</f>
        <v>20</v>
      </c>
      <c r="D43" s="61">
        <f t="shared" ref="D43:D44" si="3">(B43-C43)^2/C43</f>
        <v>5</v>
      </c>
    </row>
    <row r="44" spans="1:4" x14ac:dyDescent="0.4">
      <c r="A44" s="63" t="s">
        <v>86</v>
      </c>
      <c r="B44" s="63">
        <v>20</v>
      </c>
      <c r="C44" s="63">
        <f>200-170-20</f>
        <v>10</v>
      </c>
      <c r="D44" s="61">
        <f t="shared" si="3"/>
        <v>10</v>
      </c>
    </row>
    <row r="45" spans="1:4" x14ac:dyDescent="0.4">
      <c r="A45" s="56"/>
      <c r="B45" s="56"/>
      <c r="C45" s="56"/>
      <c r="D45" s="66">
        <f>SUM(D42:D44)</f>
        <v>17.352941176470587</v>
      </c>
    </row>
    <row r="47" spans="1:4" x14ac:dyDescent="0.4">
      <c r="A47" s="64" t="s">
        <v>70</v>
      </c>
      <c r="C47" s="67">
        <f>_xlfn.CHISQ.INV(0.95,2)</f>
        <v>5.9914645471079799</v>
      </c>
    </row>
    <row r="48" spans="1:4" x14ac:dyDescent="0.4">
      <c r="A48" s="64" t="s">
        <v>71</v>
      </c>
      <c r="C48" s="57" t="s">
        <v>96</v>
      </c>
    </row>
    <row r="49" spans="1:13" x14ac:dyDescent="0.4">
      <c r="A49" s="73"/>
      <c r="B49" s="73"/>
      <c r="C49" s="73" t="s">
        <v>97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x14ac:dyDescent="0.4">
      <c r="A50" s="57" t="s">
        <v>99</v>
      </c>
      <c r="B50" s="57" t="s">
        <v>100</v>
      </c>
    </row>
    <row r="51" spans="1:13" x14ac:dyDescent="0.4">
      <c r="A51" s="56" t="s">
        <v>87</v>
      </c>
    </row>
    <row r="53" spans="1:13" x14ac:dyDescent="0.4">
      <c r="A53" s="70" t="s">
        <v>88</v>
      </c>
      <c r="B53" s="70" t="s">
        <v>81</v>
      </c>
      <c r="C53" s="70" t="s">
        <v>82</v>
      </c>
      <c r="D53" s="70" t="s">
        <v>83</v>
      </c>
    </row>
    <row r="54" spans="1:13" x14ac:dyDescent="0.4">
      <c r="A54" s="61" t="s">
        <v>89</v>
      </c>
      <c r="B54" s="61">
        <v>30</v>
      </c>
      <c r="C54" s="74">
        <f>100/4</f>
        <v>25</v>
      </c>
      <c r="D54" s="61">
        <f>(B54-C54)^2/C54</f>
        <v>1</v>
      </c>
    </row>
    <row r="55" spans="1:13" x14ac:dyDescent="0.4">
      <c r="A55" s="63" t="s">
        <v>90</v>
      </c>
      <c r="B55" s="63">
        <v>20</v>
      </c>
      <c r="C55" s="74">
        <f t="shared" ref="C55:C57" si="4">100/4</f>
        <v>25</v>
      </c>
      <c r="D55" s="61">
        <f t="shared" ref="D55:D57" si="5">(B55-C55)^2/C55</f>
        <v>1</v>
      </c>
    </row>
    <row r="56" spans="1:13" x14ac:dyDescent="0.4">
      <c r="A56" s="63" t="s">
        <v>91</v>
      </c>
      <c r="B56" s="63">
        <v>25</v>
      </c>
      <c r="C56" s="74">
        <f t="shared" si="4"/>
        <v>25</v>
      </c>
      <c r="D56" s="61">
        <f t="shared" si="5"/>
        <v>0</v>
      </c>
    </row>
    <row r="57" spans="1:13" x14ac:dyDescent="0.4">
      <c r="A57" s="63" t="s">
        <v>92</v>
      </c>
      <c r="B57" s="63">
        <v>25</v>
      </c>
      <c r="C57" s="74">
        <f t="shared" si="4"/>
        <v>25</v>
      </c>
      <c r="D57" s="61">
        <f t="shared" si="5"/>
        <v>0</v>
      </c>
    </row>
    <row r="58" spans="1:13" x14ac:dyDescent="0.4">
      <c r="A58" s="56"/>
      <c r="B58" s="56">
        <f>SUM(B54:B57)</f>
        <v>100</v>
      </c>
      <c r="C58" s="56"/>
      <c r="D58" s="66">
        <f>SUM(D54:D57)</f>
        <v>2</v>
      </c>
    </row>
    <row r="60" spans="1:13" x14ac:dyDescent="0.4">
      <c r="A60" s="64" t="s">
        <v>70</v>
      </c>
      <c r="C60" s="67">
        <f>_xlfn.CHISQ.INV(0.99,3)</f>
        <v>11.344866730144364</v>
      </c>
    </row>
    <row r="61" spans="1:13" x14ac:dyDescent="0.4">
      <c r="A61" s="64" t="s">
        <v>71</v>
      </c>
      <c r="C61" s="57" t="s">
        <v>98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AE83-409B-4AB9-9655-807AA448894C}">
  <dimension ref="A1:U135"/>
  <sheetViews>
    <sheetView workbookViewId="0"/>
  </sheetViews>
  <sheetFormatPr defaultRowHeight="13.8" x14ac:dyDescent="0.25"/>
  <cols>
    <col min="1" max="1" width="21" style="3" customWidth="1"/>
    <col min="2" max="2" width="8.33203125" style="3" customWidth="1"/>
    <col min="3" max="6" width="8.88671875" style="3"/>
    <col min="7" max="7" width="11" style="3" customWidth="1"/>
    <col min="8" max="12" width="8.88671875" style="3"/>
    <col min="13" max="13" width="29.6640625" style="27" bestFit="1" customWidth="1"/>
    <col min="14" max="14" width="16.33203125" style="27" customWidth="1"/>
    <col min="15" max="15" width="16.77734375" style="27" bestFit="1" customWidth="1"/>
    <col min="16" max="16" width="12.6640625" style="27" bestFit="1" customWidth="1"/>
    <col min="17" max="17" width="12" style="27" bestFit="1" customWidth="1"/>
    <col min="18" max="18" width="12.77734375" style="27" bestFit="1" customWidth="1"/>
    <col min="19" max="19" width="12" style="27" bestFit="1" customWidth="1"/>
    <col min="20" max="20" width="12.6640625" style="27" bestFit="1" customWidth="1"/>
    <col min="21" max="21" width="12" style="27" bestFit="1" customWidth="1"/>
    <col min="22" max="16384" width="8.88671875" style="3"/>
  </cols>
  <sheetData>
    <row r="1" spans="1:21" s="1" customFormat="1" ht="28.2" customHeight="1" x14ac:dyDescent="0.25">
      <c r="A1" s="21" t="s">
        <v>6</v>
      </c>
      <c r="M1" s="26"/>
      <c r="N1" s="26"/>
      <c r="O1" s="26"/>
      <c r="P1" s="26"/>
      <c r="Q1" s="26"/>
      <c r="R1" s="26"/>
      <c r="S1" s="26"/>
      <c r="T1" s="26"/>
      <c r="U1" s="26"/>
    </row>
    <row r="2" spans="1:21" ht="16.2" customHeight="1" x14ac:dyDescent="0.25"/>
    <row r="3" spans="1:21" ht="14.4" x14ac:dyDescent="0.3">
      <c r="A3" s="2" t="s">
        <v>0</v>
      </c>
      <c r="B3" s="2"/>
      <c r="C3" s="2"/>
      <c r="D3" s="2"/>
      <c r="E3" s="2"/>
      <c r="F3" s="2"/>
      <c r="G3" s="2"/>
      <c r="H3" s="2"/>
      <c r="M3" s="28" t="s">
        <v>18</v>
      </c>
      <c r="N3" s="28"/>
      <c r="O3" s="28"/>
      <c r="P3" s="28"/>
      <c r="Q3" s="28"/>
      <c r="R3" s="28"/>
      <c r="S3" s="28"/>
      <c r="T3" s="28"/>
      <c r="U3" s="28"/>
    </row>
    <row r="4" spans="1:21" ht="15" thickBot="1" x14ac:dyDescent="0.35">
      <c r="A4" s="2" t="s">
        <v>1</v>
      </c>
      <c r="B4" s="2"/>
      <c r="C4" s="2"/>
      <c r="D4" s="2"/>
      <c r="E4" s="2"/>
      <c r="F4" s="2"/>
      <c r="G4" s="2"/>
      <c r="H4" s="2"/>
      <c r="M4" s="28"/>
      <c r="N4" s="28"/>
      <c r="O4" s="28"/>
      <c r="P4" s="28"/>
      <c r="Q4" s="28"/>
      <c r="R4" s="28"/>
      <c r="S4" s="28"/>
      <c r="T4" s="28"/>
      <c r="U4" s="28"/>
    </row>
    <row r="5" spans="1:21" ht="14.4" x14ac:dyDescent="0.3">
      <c r="M5" s="29" t="s">
        <v>19</v>
      </c>
      <c r="N5" s="29"/>
      <c r="O5" s="28"/>
      <c r="P5" s="28"/>
      <c r="Q5" s="28"/>
      <c r="R5" s="28"/>
      <c r="S5" s="28"/>
      <c r="T5" s="28"/>
      <c r="U5" s="28"/>
    </row>
    <row r="6" spans="1:21" ht="14.4" x14ac:dyDescent="0.3">
      <c r="A6" s="2" t="s">
        <v>2</v>
      </c>
      <c r="B6" s="2"/>
      <c r="C6" s="2"/>
      <c r="D6" s="2"/>
      <c r="E6" s="2"/>
      <c r="F6" s="2"/>
      <c r="G6" s="2"/>
      <c r="H6" s="2"/>
      <c r="M6" s="28" t="s">
        <v>20</v>
      </c>
      <c r="N6" s="28">
        <v>0.83670431525863043</v>
      </c>
      <c r="O6" s="28" t="s">
        <v>46</v>
      </c>
      <c r="P6" s="28"/>
      <c r="Q6" s="28"/>
      <c r="R6" s="28"/>
      <c r="S6" s="28"/>
      <c r="T6" s="28"/>
      <c r="U6" s="28"/>
    </row>
    <row r="7" spans="1:21" ht="14.4" x14ac:dyDescent="0.3">
      <c r="A7" s="2" t="s">
        <v>3</v>
      </c>
      <c r="B7" s="2"/>
      <c r="C7" s="2"/>
      <c r="D7" s="2"/>
      <c r="E7" s="2"/>
      <c r="F7" s="2" t="s">
        <v>7</v>
      </c>
      <c r="G7" s="2"/>
      <c r="H7" s="2"/>
      <c r="M7" s="28" t="s">
        <v>21</v>
      </c>
      <c r="N7">
        <v>0.70007411117241358</v>
      </c>
      <c r="O7" s="28" t="s">
        <v>45</v>
      </c>
      <c r="P7" s="28"/>
      <c r="Q7" s="28"/>
      <c r="R7" s="28"/>
      <c r="S7" s="28"/>
      <c r="T7" s="28"/>
      <c r="U7" s="28"/>
    </row>
    <row r="8" spans="1:21" ht="14.4" x14ac:dyDescent="0.3">
      <c r="A8" s="5" t="s">
        <v>54</v>
      </c>
      <c r="H8" s="22"/>
      <c r="M8" s="28" t="s">
        <v>22</v>
      </c>
      <c r="N8" s="28">
        <v>0.67008152228965501</v>
      </c>
      <c r="O8" s="28"/>
      <c r="P8" s="28"/>
      <c r="Q8" s="28"/>
      <c r="R8" s="28"/>
      <c r="S8" s="28"/>
      <c r="T8" s="28"/>
      <c r="U8" s="28"/>
    </row>
    <row r="9" spans="1:21" ht="14.4" x14ac:dyDescent="0.3">
      <c r="D9" s="23"/>
      <c r="E9" s="23"/>
      <c r="F9" s="23"/>
      <c r="G9" s="24"/>
      <c r="H9" s="24"/>
      <c r="M9" s="28" t="s">
        <v>23</v>
      </c>
      <c r="N9" s="28">
        <v>2.5649706279070066</v>
      </c>
      <c r="O9" s="28"/>
      <c r="P9" s="28" t="s">
        <v>48</v>
      </c>
      <c r="Q9" s="28"/>
      <c r="R9" s="28"/>
      <c r="S9" s="28"/>
      <c r="T9" s="28"/>
      <c r="U9" s="28"/>
    </row>
    <row r="10" spans="1:21" ht="15" thickBot="1" x14ac:dyDescent="0.35">
      <c r="B10" s="4" t="s">
        <v>4</v>
      </c>
      <c r="C10" s="4" t="s">
        <v>5</v>
      </c>
      <c r="E10" s="3" t="s">
        <v>43</v>
      </c>
      <c r="M10" s="30" t="s">
        <v>24</v>
      </c>
      <c r="N10" s="30">
        <v>12</v>
      </c>
      <c r="O10" s="28"/>
      <c r="P10" s="28" t="s">
        <v>49</v>
      </c>
      <c r="Q10" s="28"/>
      <c r="R10" s="28"/>
      <c r="S10" s="28"/>
      <c r="T10" s="28"/>
      <c r="U10" s="28"/>
    </row>
    <row r="11" spans="1:21" ht="14.4" x14ac:dyDescent="0.3">
      <c r="B11" s="4">
        <v>16.3</v>
      </c>
      <c r="C11" s="4">
        <v>44.4</v>
      </c>
      <c r="M11" s="28"/>
      <c r="N11" s="28"/>
      <c r="O11" s="28"/>
      <c r="P11" s="28" t="s">
        <v>50</v>
      </c>
      <c r="Q11" s="28"/>
      <c r="R11" s="28" t="s">
        <v>51</v>
      </c>
      <c r="S11" s="28"/>
      <c r="T11" s="28"/>
      <c r="U11" s="28"/>
    </row>
    <row r="12" spans="1:21" ht="15" thickBot="1" x14ac:dyDescent="0.35">
      <c r="B12" s="4">
        <v>16.8</v>
      </c>
      <c r="C12" s="4">
        <v>48.4</v>
      </c>
      <c r="E12" s="3" t="s">
        <v>102</v>
      </c>
      <c r="M12" s="28" t="s">
        <v>25</v>
      </c>
      <c r="N12" s="28"/>
      <c r="O12" s="28"/>
      <c r="P12" s="28"/>
      <c r="Q12" s="28"/>
      <c r="R12" s="28"/>
      <c r="S12" s="28"/>
      <c r="T12" s="28"/>
      <c r="U12" s="28"/>
    </row>
    <row r="13" spans="1:21" ht="14.4" x14ac:dyDescent="0.3">
      <c r="B13" s="4">
        <v>18.5</v>
      </c>
      <c r="C13" s="4">
        <v>54.2</v>
      </c>
      <c r="M13" s="31"/>
      <c r="N13" s="31" t="s">
        <v>30</v>
      </c>
      <c r="O13" s="31" t="s">
        <v>31</v>
      </c>
      <c r="P13" s="31" t="s">
        <v>32</v>
      </c>
      <c r="Q13" s="31" t="s">
        <v>33</v>
      </c>
      <c r="R13" s="31" t="s">
        <v>34</v>
      </c>
      <c r="S13" s="28"/>
      <c r="T13" s="28"/>
      <c r="U13" s="28"/>
    </row>
    <row r="14" spans="1:21" ht="14.4" x14ac:dyDescent="0.3">
      <c r="B14" s="4">
        <v>16.420000000000002</v>
      </c>
      <c r="C14" s="4">
        <v>50</v>
      </c>
      <c r="E14" s="3" t="s">
        <v>47</v>
      </c>
      <c r="M14" s="28" t="s">
        <v>26</v>
      </c>
      <c r="N14" s="28">
        <v>1</v>
      </c>
      <c r="O14" s="28">
        <v>153.56592344641012</v>
      </c>
      <c r="P14" s="28">
        <v>153.56592344641012</v>
      </c>
      <c r="Q14" s="28">
        <v>23.341569942795228</v>
      </c>
      <c r="R14" s="28">
        <v>6.9042098839388407E-4</v>
      </c>
      <c r="S14" s="28"/>
      <c r="T14" s="28"/>
      <c r="U14" s="28"/>
    </row>
    <row r="15" spans="1:21" ht="15" thickBot="1" x14ac:dyDescent="0.35">
      <c r="B15" s="4">
        <v>17.899999999999999</v>
      </c>
      <c r="C15" s="4">
        <v>54.9</v>
      </c>
      <c r="D15" s="45" t="s">
        <v>55</v>
      </c>
      <c r="E15" s="39">
        <v>2.0156054042233404</v>
      </c>
      <c r="F15" s="39">
        <v>5.4660479783583042</v>
      </c>
      <c r="G15" s="3" t="s">
        <v>56</v>
      </c>
      <c r="H15" s="46">
        <v>0.95</v>
      </c>
      <c r="M15" s="28" t="s">
        <v>27</v>
      </c>
      <c r="N15" s="28">
        <v>10</v>
      </c>
      <c r="O15" s="28">
        <v>65.79074322025663</v>
      </c>
      <c r="P15" s="28">
        <v>6.5790743220256633</v>
      </c>
      <c r="Q15" s="28"/>
      <c r="R15" s="28"/>
      <c r="S15" s="28"/>
      <c r="T15" s="28"/>
      <c r="U15" s="28"/>
    </row>
    <row r="16" spans="1:21" ht="15" thickBot="1" x14ac:dyDescent="0.35">
      <c r="B16" s="4">
        <v>17.399999999999999</v>
      </c>
      <c r="C16" s="4">
        <v>53.9</v>
      </c>
      <c r="D16" s="45"/>
      <c r="M16" s="30" t="s">
        <v>28</v>
      </c>
      <c r="N16" s="30">
        <v>11</v>
      </c>
      <c r="O16" s="30">
        <v>219.35666666666674</v>
      </c>
      <c r="P16" s="30"/>
      <c r="Q16" s="30"/>
      <c r="R16" s="30"/>
      <c r="S16" s="28"/>
      <c r="T16" s="28"/>
      <c r="U16" s="28"/>
    </row>
    <row r="17" spans="1:21" ht="15" thickBot="1" x14ac:dyDescent="0.35">
      <c r="B17" s="4">
        <v>15.7</v>
      </c>
      <c r="C17" s="4">
        <v>47</v>
      </c>
      <c r="D17" s="45" t="s">
        <v>55</v>
      </c>
      <c r="E17" s="40">
        <v>1.2868967333594137</v>
      </c>
      <c r="F17" s="40">
        <v>6.1947566492222315</v>
      </c>
      <c r="G17" s="3" t="s">
        <v>56</v>
      </c>
      <c r="H17" s="46">
        <v>0.99</v>
      </c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4.4" x14ac:dyDescent="0.3">
      <c r="B18" s="4">
        <v>16.2</v>
      </c>
      <c r="C18" s="4">
        <v>52.4</v>
      </c>
      <c r="M18" s="31"/>
      <c r="N18" s="31" t="s">
        <v>35</v>
      </c>
      <c r="O18" s="31" t="s">
        <v>23</v>
      </c>
      <c r="P18" s="31" t="s">
        <v>36</v>
      </c>
      <c r="Q18" s="31" t="s">
        <v>37</v>
      </c>
      <c r="R18" s="31" t="s">
        <v>38</v>
      </c>
      <c r="S18" s="31" t="s">
        <v>39</v>
      </c>
      <c r="T18" s="31" t="s">
        <v>40</v>
      </c>
      <c r="U18" s="31" t="s">
        <v>41</v>
      </c>
    </row>
    <row r="19" spans="1:21" ht="14.4" x14ac:dyDescent="0.3">
      <c r="B19" s="4">
        <v>17</v>
      </c>
      <c r="C19" s="4">
        <v>53</v>
      </c>
      <c r="M19" s="28" t="s">
        <v>29</v>
      </c>
      <c r="N19">
        <v>-11.884558466174163</v>
      </c>
      <c r="O19" s="28">
        <v>13.281629044213924</v>
      </c>
      <c r="P19" s="28">
        <v>-0.89481180558582252</v>
      </c>
      <c r="Q19" s="28">
        <v>0.39191623688389732</v>
      </c>
      <c r="R19" s="28">
        <v>-41.477872157256535</v>
      </c>
      <c r="S19" s="28">
        <v>17.708755224908209</v>
      </c>
      <c r="T19" s="28">
        <v>-53.977662443836955</v>
      </c>
      <c r="U19" s="28">
        <v>30.20854551148863</v>
      </c>
    </row>
    <row r="20" spans="1:21" ht="15" thickBot="1" x14ac:dyDescent="0.35">
      <c r="B20" s="4">
        <v>16.7</v>
      </c>
      <c r="C20" s="4">
        <v>52.9</v>
      </c>
      <c r="M20" s="30" t="s">
        <v>42</v>
      </c>
      <c r="N20" s="25">
        <v>3.7408266912908226</v>
      </c>
      <c r="O20" s="30">
        <v>0.77428805010492663</v>
      </c>
      <c r="P20" s="30">
        <v>4.8313114102482784</v>
      </c>
      <c r="Q20" s="30">
        <v>6.9042098839388656E-4</v>
      </c>
      <c r="R20" s="25">
        <v>2.0156054042233404</v>
      </c>
      <c r="S20" s="25">
        <v>5.4660479783583042</v>
      </c>
      <c r="T20" s="25">
        <v>1.2868967333594137</v>
      </c>
      <c r="U20" s="25">
        <v>6.1947566492222315</v>
      </c>
    </row>
    <row r="21" spans="1:21" ht="14.4" x14ac:dyDescent="0.3">
      <c r="B21" s="4">
        <v>17.5</v>
      </c>
      <c r="C21" s="4">
        <v>53.1</v>
      </c>
      <c r="M21" s="28"/>
      <c r="N21" s="28" t="s">
        <v>52</v>
      </c>
      <c r="O21" s="28"/>
      <c r="P21" s="28"/>
      <c r="Q21" s="28"/>
      <c r="R21" s="28"/>
      <c r="S21" s="28"/>
      <c r="T21" s="28"/>
      <c r="U21" s="28"/>
    </row>
    <row r="22" spans="1:21" s="5" customFormat="1" ht="14.4" x14ac:dyDescent="0.3">
      <c r="B22" s="4">
        <v>19.100000000000001</v>
      </c>
      <c r="C22" s="4">
        <v>62</v>
      </c>
      <c r="M22" s="28"/>
      <c r="N22" s="28"/>
      <c r="O22" s="28"/>
      <c r="P22" s="28"/>
      <c r="Q22" s="28"/>
      <c r="R22" s="28"/>
      <c r="S22" s="28"/>
      <c r="T22" s="28"/>
      <c r="U22" s="28"/>
    </row>
    <row r="23" spans="1:21" s="5" customFormat="1" ht="14.4" x14ac:dyDescent="0.3">
      <c r="M23" s="28"/>
      <c r="N23" s="28"/>
      <c r="O23" s="28"/>
      <c r="P23" s="28"/>
      <c r="Q23" s="28"/>
      <c r="R23" s="28"/>
      <c r="S23" s="28"/>
      <c r="T23" s="28"/>
      <c r="U23" s="28"/>
    </row>
    <row r="24" spans="1:21" s="5" customFormat="1" ht="14.4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1"/>
      <c r="N24" s="51"/>
      <c r="O24" s="51"/>
      <c r="P24" s="51"/>
      <c r="Q24" s="51"/>
      <c r="R24" s="28"/>
      <c r="S24" s="28"/>
      <c r="T24" s="28"/>
      <c r="U24" s="28"/>
    </row>
    <row r="25" spans="1:21" s="5" customFormat="1" ht="14.4" x14ac:dyDescent="0.3">
      <c r="M25" s="51"/>
      <c r="N25" s="51"/>
      <c r="O25" s="51"/>
      <c r="P25" s="51"/>
      <c r="Q25" s="51"/>
      <c r="R25" s="28"/>
      <c r="S25" s="28"/>
      <c r="T25" s="28"/>
      <c r="U25" s="28"/>
    </row>
    <row r="26" spans="1:21" s="5" customFormat="1" ht="14.4" x14ac:dyDescent="0.3">
      <c r="A26" s="5" t="s">
        <v>8</v>
      </c>
      <c r="M26" s="52"/>
      <c r="N26" s="52"/>
      <c r="O26" s="52"/>
      <c r="P26" s="51"/>
      <c r="Q26" s="51"/>
      <c r="R26" s="28"/>
      <c r="S26" s="28"/>
      <c r="T26" s="28"/>
      <c r="U26" s="28"/>
    </row>
    <row r="27" spans="1:21" s="5" customFormat="1" ht="14.4" x14ac:dyDescent="0.3">
      <c r="A27" s="5" t="s">
        <v>9</v>
      </c>
      <c r="M27" s="51"/>
      <c r="N27" s="51"/>
      <c r="O27" s="51"/>
      <c r="P27" s="51"/>
      <c r="Q27" s="51"/>
      <c r="R27" s="28"/>
      <c r="S27" s="28"/>
      <c r="T27" s="28"/>
      <c r="U27" s="28"/>
    </row>
    <row r="28" spans="1:21" s="5" customFormat="1" ht="14.4" x14ac:dyDescent="0.3">
      <c r="A28" s="5" t="s">
        <v>10</v>
      </c>
      <c r="M28" s="51"/>
      <c r="N28" s="51"/>
      <c r="O28" s="51"/>
      <c r="P28" s="51"/>
      <c r="Q28" s="51"/>
      <c r="R28" s="28"/>
      <c r="S28" s="28"/>
      <c r="T28" s="28"/>
      <c r="U28" s="28"/>
    </row>
    <row r="29" spans="1:21" s="5" customFormat="1" ht="15" thickBot="1" x14ac:dyDescent="0.35">
      <c r="B29" s="7"/>
      <c r="C29" s="7"/>
      <c r="D29" s="8"/>
      <c r="E29" s="8"/>
      <c r="F29" s="8"/>
      <c r="M29" s="51"/>
      <c r="N29" s="51"/>
      <c r="O29" s="51"/>
      <c r="P29" s="51"/>
      <c r="Q29" s="51"/>
      <c r="R29" s="28"/>
      <c r="S29" s="28"/>
      <c r="T29" s="28"/>
      <c r="U29" s="28"/>
    </row>
    <row r="30" spans="1:21" s="5" customFormat="1" ht="14.4" x14ac:dyDescent="0.3">
      <c r="A30" s="9" t="s">
        <v>11</v>
      </c>
      <c r="B30" s="10">
        <v>31</v>
      </c>
      <c r="C30" s="11">
        <v>42</v>
      </c>
      <c r="D30" s="11">
        <v>39</v>
      </c>
      <c r="E30" s="11">
        <v>41</v>
      </c>
      <c r="F30" s="11">
        <v>50</v>
      </c>
      <c r="G30" s="11">
        <v>38</v>
      </c>
      <c r="H30" s="11">
        <v>33</v>
      </c>
      <c r="I30" s="11">
        <v>49</v>
      </c>
      <c r="J30" s="11">
        <v>37</v>
      </c>
      <c r="K30" s="12">
        <v>46</v>
      </c>
      <c r="M30" s="51"/>
      <c r="N30" s="51"/>
      <c r="O30" s="51"/>
      <c r="P30" s="51"/>
      <c r="Q30" s="51"/>
      <c r="R30" s="28"/>
      <c r="S30" s="28"/>
      <c r="T30" s="28"/>
      <c r="U30" s="28"/>
    </row>
    <row r="31" spans="1:21" s="5" customFormat="1" ht="15" thickBot="1" x14ac:dyDescent="0.35">
      <c r="A31" s="13" t="s">
        <v>12</v>
      </c>
      <c r="B31" s="14">
        <v>22</v>
      </c>
      <c r="C31" s="15">
        <v>31</v>
      </c>
      <c r="D31" s="15">
        <v>29</v>
      </c>
      <c r="E31" s="15">
        <v>26</v>
      </c>
      <c r="F31" s="15">
        <v>33</v>
      </c>
      <c r="G31" s="15">
        <v>26</v>
      </c>
      <c r="H31" s="15">
        <v>23</v>
      </c>
      <c r="I31" s="15">
        <v>30</v>
      </c>
      <c r="J31" s="15">
        <v>29</v>
      </c>
      <c r="K31" s="16">
        <v>31</v>
      </c>
      <c r="M31" s="51"/>
      <c r="N31" s="51"/>
      <c r="O31" s="51"/>
      <c r="P31" s="51"/>
      <c r="Q31" s="51"/>
      <c r="R31" s="28"/>
      <c r="S31" s="28"/>
      <c r="T31" s="28"/>
      <c r="U31" s="28"/>
    </row>
    <row r="32" spans="1:21" s="5" customFormat="1" ht="14.4" x14ac:dyDescent="0.3">
      <c r="F32" s="17"/>
      <c r="G32" s="17"/>
      <c r="H32" s="17"/>
      <c r="I32" s="17"/>
      <c r="J32" s="17"/>
      <c r="M32" s="51"/>
      <c r="N32" s="51"/>
      <c r="O32" s="51"/>
      <c r="P32" s="51"/>
      <c r="Q32" s="51"/>
      <c r="R32" s="28"/>
      <c r="S32" s="28"/>
      <c r="T32" s="28"/>
      <c r="U32" s="28"/>
    </row>
    <row r="33" spans="1:21" s="5" customFormat="1" ht="14.4" x14ac:dyDescent="0.3">
      <c r="A33" s="5" t="s">
        <v>13</v>
      </c>
      <c r="E33" s="17"/>
      <c r="F33" s="17"/>
      <c r="G33" s="17"/>
      <c r="H33" s="17"/>
      <c r="I33" s="17"/>
      <c r="J33" s="17"/>
      <c r="M33" s="51"/>
      <c r="N33" s="51"/>
      <c r="O33" s="51"/>
      <c r="P33" s="51"/>
      <c r="Q33" s="51"/>
      <c r="R33" s="28"/>
      <c r="S33" s="28"/>
      <c r="T33" s="28"/>
      <c r="U33" s="28"/>
    </row>
    <row r="34" spans="1:21" s="5" customFormat="1" ht="14.4" x14ac:dyDescent="0.3">
      <c r="A34" s="18" t="s">
        <v>14</v>
      </c>
      <c r="M34" s="51"/>
      <c r="N34" s="51"/>
      <c r="O34" s="51"/>
      <c r="P34" s="51"/>
      <c r="Q34" s="51"/>
      <c r="R34" s="28"/>
      <c r="S34" s="28"/>
      <c r="T34" s="28"/>
      <c r="U34" s="28"/>
    </row>
    <row r="35" spans="1:21" s="5" customFormat="1" ht="14.4" x14ac:dyDescent="0.3">
      <c r="A35" s="5" t="s">
        <v>15</v>
      </c>
      <c r="M35" s="51"/>
      <c r="N35" s="51"/>
      <c r="O35" s="51"/>
      <c r="P35" s="51"/>
      <c r="Q35" s="51"/>
      <c r="R35" s="28"/>
      <c r="S35" s="28"/>
      <c r="T35" s="28"/>
      <c r="U35" s="28"/>
    </row>
    <row r="36" spans="1:21" s="5" customFormat="1" ht="14.4" x14ac:dyDescent="0.3">
      <c r="B36" s="47" t="s">
        <v>11</v>
      </c>
      <c r="C36" s="47" t="s">
        <v>12</v>
      </c>
      <c r="E36" s="5" t="s">
        <v>53</v>
      </c>
      <c r="M36" s="51"/>
      <c r="N36" s="51"/>
      <c r="O36" s="51"/>
      <c r="P36" s="51"/>
      <c r="Q36" s="51"/>
      <c r="R36" s="28"/>
      <c r="S36" s="28"/>
      <c r="T36" s="28"/>
      <c r="U36" s="28"/>
    </row>
    <row r="37" spans="1:21" s="5" customFormat="1" ht="14.4" x14ac:dyDescent="0.3">
      <c r="A37" s="3"/>
      <c r="B37" s="48">
        <v>31</v>
      </c>
      <c r="C37" s="48">
        <v>22</v>
      </c>
      <c r="D37" s="3"/>
      <c r="E37" s="3"/>
      <c r="F37" s="3"/>
      <c r="G37" s="3"/>
      <c r="H37" s="3"/>
      <c r="I37" s="3"/>
      <c r="M37" s="51"/>
      <c r="N37" s="51"/>
      <c r="O37" s="51"/>
      <c r="P37" s="51"/>
      <c r="Q37" s="51"/>
      <c r="R37" s="28"/>
      <c r="S37" s="28"/>
      <c r="T37" s="28"/>
      <c r="U37" s="28"/>
    </row>
    <row r="38" spans="1:21" s="5" customFormat="1" ht="14.4" x14ac:dyDescent="0.3">
      <c r="A38" s="3"/>
      <c r="B38" s="48">
        <v>42</v>
      </c>
      <c r="C38" s="48">
        <v>31</v>
      </c>
      <c r="D38" s="3"/>
      <c r="E38" s="3" t="s">
        <v>44</v>
      </c>
      <c r="F38" s="3">
        <f>B65+B66*43</f>
        <v>29.185430463576157</v>
      </c>
      <c r="G38" s="3"/>
      <c r="H38" s="3"/>
      <c r="I38" s="3"/>
      <c r="M38" s="51"/>
      <c r="N38" s="51"/>
      <c r="O38" s="51"/>
      <c r="P38" s="51"/>
      <c r="Q38" s="51"/>
      <c r="R38" s="28"/>
      <c r="S38" s="28"/>
      <c r="T38" s="28"/>
      <c r="U38" s="28"/>
    </row>
    <row r="39" spans="1:21" s="5" customFormat="1" x14ac:dyDescent="0.25">
      <c r="A39" s="19"/>
      <c r="B39" s="48">
        <v>39</v>
      </c>
      <c r="C39" s="48">
        <v>29</v>
      </c>
      <c r="D39" s="3"/>
      <c r="E39" s="3"/>
      <c r="F39" s="3"/>
      <c r="G39" s="3"/>
      <c r="H39" s="3"/>
      <c r="I39" s="3"/>
      <c r="M39" s="53"/>
      <c r="N39" s="53"/>
      <c r="O39" s="53"/>
      <c r="P39" s="53"/>
      <c r="Q39" s="53"/>
      <c r="R39" s="32"/>
      <c r="S39" s="32"/>
      <c r="T39" s="32"/>
      <c r="U39" s="32"/>
    </row>
    <row r="40" spans="1:21" s="5" customFormat="1" x14ac:dyDescent="0.25">
      <c r="A40" s="3"/>
      <c r="B40" s="48">
        <v>41</v>
      </c>
      <c r="C40" s="48">
        <v>26</v>
      </c>
      <c r="D40" s="3"/>
      <c r="E40" s="3" t="s">
        <v>101</v>
      </c>
      <c r="F40" s="3"/>
      <c r="G40" s="3"/>
      <c r="H40" s="3"/>
      <c r="I40" s="3"/>
      <c r="M40" s="32"/>
      <c r="N40" s="32"/>
      <c r="O40" s="32"/>
      <c r="P40" s="32"/>
      <c r="Q40" s="32"/>
      <c r="R40" s="32"/>
      <c r="S40" s="32"/>
      <c r="T40" s="32"/>
      <c r="U40" s="32"/>
    </row>
    <row r="41" spans="1:21" s="5" customFormat="1" x14ac:dyDescent="0.25">
      <c r="A41" s="3"/>
      <c r="B41" s="48">
        <v>50</v>
      </c>
      <c r="C41" s="48">
        <v>33</v>
      </c>
      <c r="D41" s="3"/>
      <c r="E41" s="3"/>
      <c r="F41" s="3"/>
      <c r="G41" s="3"/>
      <c r="H41" s="3"/>
      <c r="I41" s="3"/>
      <c r="M41" s="32"/>
      <c r="N41" s="32"/>
      <c r="O41" s="32"/>
      <c r="P41" s="32"/>
      <c r="Q41" s="32"/>
      <c r="R41" s="32"/>
      <c r="S41" s="32"/>
      <c r="T41" s="32"/>
      <c r="U41" s="32"/>
    </row>
    <row r="42" spans="1:21" s="5" customFormat="1" x14ac:dyDescent="0.25">
      <c r="A42" s="3"/>
      <c r="B42" s="48">
        <v>38</v>
      </c>
      <c r="C42" s="48">
        <v>26</v>
      </c>
      <c r="D42" s="3"/>
      <c r="E42" s="3"/>
      <c r="F42" s="3"/>
      <c r="G42" s="3"/>
      <c r="H42" s="3"/>
      <c r="I42" s="3"/>
      <c r="M42" s="32"/>
      <c r="N42" s="32"/>
      <c r="O42" s="32"/>
      <c r="P42" s="32"/>
      <c r="Q42" s="32"/>
      <c r="R42" s="32"/>
      <c r="S42" s="32"/>
      <c r="T42" s="32"/>
      <c r="U42" s="32"/>
    </row>
    <row r="43" spans="1:21" s="5" customFormat="1" x14ac:dyDescent="0.25">
      <c r="A43" s="3"/>
      <c r="B43" s="48">
        <v>33</v>
      </c>
      <c r="C43" s="48">
        <v>23</v>
      </c>
      <c r="D43" s="3"/>
      <c r="E43" s="3"/>
      <c r="F43" s="3"/>
      <c r="G43" s="3"/>
      <c r="H43" s="3"/>
      <c r="I43" s="3"/>
      <c r="M43" s="32"/>
      <c r="N43" s="32"/>
      <c r="O43" s="32"/>
      <c r="P43" s="32"/>
      <c r="Q43" s="32"/>
      <c r="R43" s="32"/>
      <c r="S43" s="32"/>
      <c r="T43" s="32"/>
      <c r="U43" s="32"/>
    </row>
    <row r="44" spans="1:21" s="5" customFormat="1" x14ac:dyDescent="0.25">
      <c r="A44" s="3"/>
      <c r="B44" s="48">
        <v>49</v>
      </c>
      <c r="C44" s="48">
        <v>30</v>
      </c>
      <c r="D44" s="3"/>
      <c r="E44" s="3"/>
      <c r="F44" s="3"/>
      <c r="G44" s="3"/>
      <c r="H44" s="3"/>
      <c r="I44" s="3"/>
      <c r="M44" s="32"/>
      <c r="N44" s="32"/>
      <c r="O44" s="32"/>
      <c r="P44" s="32"/>
      <c r="Q44" s="32"/>
      <c r="R44" s="32"/>
      <c r="S44" s="32"/>
      <c r="T44" s="32"/>
      <c r="U44" s="32"/>
    </row>
    <row r="45" spans="1:21" s="5" customFormat="1" x14ac:dyDescent="0.25">
      <c r="A45" s="3"/>
      <c r="B45" s="48">
        <v>37</v>
      </c>
      <c r="C45" s="48">
        <v>29</v>
      </c>
      <c r="D45" s="3"/>
      <c r="E45" s="3"/>
      <c r="F45" s="3"/>
      <c r="G45" s="3"/>
      <c r="H45" s="3"/>
      <c r="I45" s="3"/>
      <c r="M45" s="32"/>
      <c r="N45" s="32"/>
      <c r="O45" s="32"/>
      <c r="P45" s="32"/>
      <c r="Q45" s="32"/>
      <c r="R45" s="32"/>
      <c r="S45" s="32"/>
      <c r="T45" s="32"/>
      <c r="U45" s="32"/>
    </row>
    <row r="46" spans="1:21" s="5" customFormat="1" x14ac:dyDescent="0.25">
      <c r="A46" s="3"/>
      <c r="B46" s="48">
        <v>46</v>
      </c>
      <c r="C46" s="48">
        <v>31</v>
      </c>
      <c r="D46" s="3"/>
      <c r="E46" s="3"/>
      <c r="F46" s="3"/>
      <c r="G46" s="3"/>
      <c r="H46" s="3"/>
      <c r="I46" s="3"/>
      <c r="M46" s="32"/>
      <c r="N46" s="32"/>
      <c r="O46" s="32"/>
      <c r="P46" s="32"/>
      <c r="Q46" s="32"/>
      <c r="R46" s="32"/>
      <c r="S46" s="32"/>
      <c r="T46" s="32"/>
      <c r="U46" s="32"/>
    </row>
    <row r="47" spans="1:21" s="5" customFormat="1" x14ac:dyDescent="0.25">
      <c r="A47" s="20"/>
      <c r="B47" s="20"/>
      <c r="C47" s="20"/>
      <c r="D47" s="20"/>
      <c r="E47" s="20"/>
      <c r="F47" s="20"/>
      <c r="G47" s="3"/>
      <c r="H47" s="3"/>
      <c r="I47" s="3"/>
      <c r="M47" s="32"/>
      <c r="N47" s="32"/>
      <c r="O47" s="32"/>
      <c r="P47" s="32"/>
      <c r="Q47" s="32"/>
      <c r="R47" s="32"/>
      <c r="S47" s="32"/>
      <c r="T47" s="32"/>
      <c r="U47" s="32"/>
    </row>
    <row r="48" spans="1:21" s="5" customForma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4"/>
      <c r="K48" s="34"/>
      <c r="L48" s="34"/>
      <c r="M48" s="32"/>
      <c r="N48" s="32"/>
      <c r="O48" s="32"/>
      <c r="P48" s="32"/>
      <c r="Q48" s="32"/>
      <c r="R48" s="32"/>
      <c r="S48" s="32"/>
      <c r="T48" s="32"/>
      <c r="U48" s="32"/>
    </row>
    <row r="49" spans="1:21" s="5" customFormat="1" ht="14.4" x14ac:dyDescent="0.3">
      <c r="A49" s="35" t="s">
        <v>18</v>
      </c>
      <c r="B49" s="35"/>
      <c r="C49" s="35"/>
      <c r="D49" s="35"/>
      <c r="E49" s="35"/>
      <c r="F49" s="35"/>
      <c r="G49" s="35"/>
      <c r="H49" s="35"/>
      <c r="I49" s="35"/>
      <c r="J49" s="34"/>
      <c r="K49" s="34"/>
      <c r="L49" s="34"/>
      <c r="M49" s="32"/>
      <c r="N49" s="32"/>
      <c r="O49" s="32"/>
      <c r="P49" s="32"/>
      <c r="Q49" s="32"/>
      <c r="R49" s="32"/>
      <c r="S49" s="32"/>
      <c r="T49" s="32"/>
      <c r="U49" s="32"/>
    </row>
    <row r="50" spans="1:21" s="5" customFormat="1" ht="15" thickBot="1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4"/>
      <c r="K50" s="34"/>
      <c r="L50" s="34"/>
      <c r="M50" s="32"/>
      <c r="N50" s="32"/>
      <c r="O50" s="32"/>
      <c r="P50" s="32"/>
      <c r="Q50" s="32"/>
      <c r="R50" s="32"/>
      <c r="S50" s="32"/>
      <c r="T50" s="32"/>
      <c r="U50" s="32"/>
    </row>
    <row r="51" spans="1:21" s="5" customFormat="1" ht="14.4" x14ac:dyDescent="0.3">
      <c r="A51" s="36" t="s">
        <v>19</v>
      </c>
      <c r="B51" s="36"/>
      <c r="C51" s="35"/>
      <c r="D51" s="35"/>
      <c r="E51" s="35"/>
      <c r="F51" s="35"/>
      <c r="G51" s="35"/>
      <c r="H51" s="35"/>
      <c r="I51" s="35"/>
      <c r="J51" s="34"/>
      <c r="K51" s="34"/>
      <c r="L51" s="34"/>
      <c r="M51" s="32"/>
      <c r="N51" s="32"/>
      <c r="O51" s="32"/>
      <c r="P51" s="32"/>
      <c r="Q51" s="32"/>
      <c r="R51" s="32"/>
      <c r="S51" s="32"/>
      <c r="T51" s="32"/>
      <c r="U51" s="32"/>
    </row>
    <row r="52" spans="1:21" s="5" customFormat="1" ht="14.4" x14ac:dyDescent="0.3">
      <c r="A52" s="35" t="s">
        <v>20</v>
      </c>
      <c r="B52" s="35">
        <v>0.86560136541014232</v>
      </c>
      <c r="C52" s="35"/>
      <c r="D52" s="35"/>
      <c r="E52" s="35"/>
      <c r="F52" s="35"/>
      <c r="G52" s="35"/>
      <c r="H52" s="35"/>
      <c r="I52" s="35"/>
      <c r="J52" s="34"/>
      <c r="K52" s="34"/>
      <c r="L52" s="34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14.4" x14ac:dyDescent="0.3">
      <c r="A53" s="35" t="s">
        <v>21</v>
      </c>
      <c r="B53" s="35">
        <v>0.74926572379990275</v>
      </c>
      <c r="C53" s="35"/>
      <c r="D53" s="35"/>
      <c r="E53" s="35"/>
      <c r="F53" s="35"/>
      <c r="G53" s="35"/>
      <c r="H53" s="35"/>
      <c r="I53" s="35"/>
      <c r="J53" s="33"/>
      <c r="K53" s="33"/>
      <c r="L53" s="33"/>
    </row>
    <row r="54" spans="1:21" ht="14.4" x14ac:dyDescent="0.3">
      <c r="A54" s="35" t="s">
        <v>22</v>
      </c>
      <c r="B54" s="35">
        <v>0.71792393927489062</v>
      </c>
      <c r="C54" s="35"/>
      <c r="D54" s="35"/>
      <c r="E54" s="35"/>
      <c r="F54" s="35"/>
      <c r="G54" s="35"/>
      <c r="H54" s="35"/>
      <c r="I54" s="35"/>
      <c r="J54" s="33"/>
      <c r="K54" s="33"/>
      <c r="L54" s="33"/>
    </row>
    <row r="55" spans="1:21" ht="14.4" x14ac:dyDescent="0.3">
      <c r="A55" s="35" t="s">
        <v>23</v>
      </c>
      <c r="B55" s="35">
        <v>1.9231044105693882</v>
      </c>
      <c r="C55" s="35"/>
      <c r="D55" s="35"/>
      <c r="E55" s="35"/>
      <c r="F55" s="35"/>
      <c r="G55" s="35"/>
      <c r="H55" s="35"/>
      <c r="I55" s="35"/>
      <c r="J55" s="33"/>
      <c r="K55" s="33"/>
      <c r="L55" s="33"/>
    </row>
    <row r="56" spans="1:21" ht="15" thickBot="1" x14ac:dyDescent="0.35">
      <c r="A56" s="37" t="s">
        <v>24</v>
      </c>
      <c r="B56" s="37">
        <v>10</v>
      </c>
      <c r="C56" s="35"/>
      <c r="D56" s="35"/>
      <c r="E56" s="35"/>
      <c r="F56" s="35"/>
      <c r="G56" s="35"/>
      <c r="H56" s="35"/>
      <c r="I56" s="35"/>
      <c r="J56" s="33"/>
      <c r="K56" s="33"/>
      <c r="L56" s="33"/>
    </row>
    <row r="57" spans="1:21" ht="14.4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3"/>
      <c r="K57" s="33"/>
      <c r="L57" s="33"/>
    </row>
    <row r="58" spans="1:21" ht="15" thickBot="1" x14ac:dyDescent="0.35">
      <c r="A58" s="35" t="s">
        <v>25</v>
      </c>
      <c r="B58" s="35"/>
      <c r="C58" s="35"/>
      <c r="D58" s="35"/>
      <c r="E58" s="35"/>
      <c r="F58" s="35"/>
      <c r="G58" s="35"/>
      <c r="H58" s="35"/>
      <c r="I58" s="35"/>
      <c r="J58" s="33"/>
      <c r="K58" s="33"/>
      <c r="L58" s="33"/>
    </row>
    <row r="59" spans="1:21" ht="14.4" x14ac:dyDescent="0.3">
      <c r="A59" s="38"/>
      <c r="B59" s="38" t="s">
        <v>30</v>
      </c>
      <c r="C59" s="38" t="s">
        <v>31</v>
      </c>
      <c r="D59" s="38" t="s">
        <v>32</v>
      </c>
      <c r="E59" s="38" t="s">
        <v>33</v>
      </c>
      <c r="F59" s="38" t="s">
        <v>34</v>
      </c>
      <c r="G59" s="35"/>
      <c r="H59" s="35"/>
      <c r="I59" s="35"/>
      <c r="J59" s="33"/>
      <c r="K59" s="33"/>
      <c r="L59" s="33"/>
    </row>
    <row r="60" spans="1:21" ht="14.4" x14ac:dyDescent="0.3">
      <c r="A60" s="35" t="s">
        <v>26</v>
      </c>
      <c r="B60" s="35">
        <v>1</v>
      </c>
      <c r="C60" s="35">
        <v>88.413355408388526</v>
      </c>
      <c r="D60" s="35">
        <v>88.413355408388526</v>
      </c>
      <c r="E60" s="35">
        <v>23.906287888679568</v>
      </c>
      <c r="F60" s="35">
        <v>1.2098681572513946E-3</v>
      </c>
      <c r="G60" s="35"/>
      <c r="H60" s="35"/>
      <c r="I60" s="35"/>
      <c r="J60" s="33"/>
      <c r="K60" s="33"/>
      <c r="L60" s="33"/>
    </row>
    <row r="61" spans="1:21" ht="14.4" x14ac:dyDescent="0.3">
      <c r="A61" s="35" t="s">
        <v>27</v>
      </c>
      <c r="B61" s="35">
        <v>8</v>
      </c>
      <c r="C61" s="35">
        <v>29.586644591611474</v>
      </c>
      <c r="D61" s="35">
        <v>3.6983305739514343</v>
      </c>
      <c r="E61" s="35"/>
      <c r="F61" s="35"/>
      <c r="G61" s="35"/>
      <c r="H61" s="35"/>
      <c r="I61" s="35"/>
      <c r="J61" s="33"/>
      <c r="K61" s="33"/>
      <c r="L61" s="33"/>
    </row>
    <row r="62" spans="1:21" ht="15" thickBot="1" x14ac:dyDescent="0.35">
      <c r="A62" s="37" t="s">
        <v>28</v>
      </c>
      <c r="B62" s="37">
        <v>9</v>
      </c>
      <c r="C62" s="37">
        <v>118</v>
      </c>
      <c r="D62" s="37"/>
      <c r="E62" s="37"/>
      <c r="F62" s="37"/>
      <c r="G62" s="35"/>
      <c r="H62" s="35"/>
      <c r="I62" s="35"/>
      <c r="J62" s="33"/>
      <c r="K62" s="33"/>
      <c r="L62" s="33"/>
    </row>
    <row r="63" spans="1:21" ht="15" thickBot="1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3"/>
      <c r="K63" s="33"/>
      <c r="L63" s="33"/>
    </row>
    <row r="64" spans="1:21" ht="14.4" x14ac:dyDescent="0.3">
      <c r="A64" s="38"/>
      <c r="B64" s="38" t="s">
        <v>35</v>
      </c>
      <c r="C64" s="38" t="s">
        <v>23</v>
      </c>
      <c r="D64" s="38" t="s">
        <v>36</v>
      </c>
      <c r="E64" s="38" t="s">
        <v>37</v>
      </c>
      <c r="F64" s="38" t="s">
        <v>38</v>
      </c>
      <c r="G64" s="38" t="s">
        <v>39</v>
      </c>
      <c r="H64" s="38" t="s">
        <v>40</v>
      </c>
      <c r="I64" s="38" t="s">
        <v>41</v>
      </c>
      <c r="J64" s="33"/>
      <c r="K64" s="33"/>
      <c r="L64" s="33"/>
    </row>
    <row r="65" spans="1:12" ht="14.4" x14ac:dyDescent="0.3">
      <c r="A65" s="35" t="s">
        <v>29</v>
      </c>
      <c r="B65" s="35">
        <v>7.9464679911699747</v>
      </c>
      <c r="C65" s="35">
        <v>4.1462660683158798</v>
      </c>
      <c r="D65" s="35">
        <v>1.9165359531299089</v>
      </c>
      <c r="E65" s="35">
        <v>9.1603563779394923E-2</v>
      </c>
      <c r="F65" s="35">
        <v>-1.6148387080231679</v>
      </c>
      <c r="G65" s="35">
        <v>17.507774690363117</v>
      </c>
      <c r="H65" s="35">
        <v>-5.9658606467946544</v>
      </c>
      <c r="I65" s="35">
        <v>21.858796629134602</v>
      </c>
      <c r="J65" s="33"/>
      <c r="K65" s="33"/>
      <c r="L65" s="33"/>
    </row>
    <row r="66" spans="1:12" ht="15" thickBot="1" x14ac:dyDescent="0.35">
      <c r="A66" s="37" t="s">
        <v>42</v>
      </c>
      <c r="B66" s="37">
        <v>0.49392935982339958</v>
      </c>
      <c r="C66" s="37">
        <v>0.10102032686674173</v>
      </c>
      <c r="D66" s="37">
        <v>4.8894056784725448</v>
      </c>
      <c r="E66" s="37">
        <v>1.2098681572513946E-3</v>
      </c>
      <c r="F66" s="37">
        <v>0.26097606832901654</v>
      </c>
      <c r="G66" s="37">
        <v>0.72688265131778262</v>
      </c>
      <c r="H66" s="37">
        <v>0.15496703484757579</v>
      </c>
      <c r="I66" s="37">
        <v>0.83289168479922338</v>
      </c>
      <c r="J66" s="33"/>
      <c r="K66" s="33"/>
      <c r="L66" s="33"/>
    </row>
    <row r="67" spans="1:12" ht="14.4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3"/>
      <c r="K67" s="33"/>
      <c r="L67" s="33"/>
    </row>
    <row r="68" spans="1:12" ht="14.4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3"/>
      <c r="K68" s="33"/>
      <c r="L68" s="33"/>
    </row>
    <row r="69" spans="1:12" ht="14.4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3"/>
      <c r="K69" s="33"/>
      <c r="L69" s="33"/>
    </row>
    <row r="70" spans="1:12" ht="14.4" x14ac:dyDescent="0.3">
      <c r="A70" s="49"/>
      <c r="B70" s="49"/>
      <c r="C70" s="49"/>
      <c r="D70" s="49"/>
      <c r="E70" s="35"/>
      <c r="F70" s="35"/>
      <c r="G70" s="35"/>
      <c r="H70" s="35"/>
      <c r="I70" s="35"/>
      <c r="J70" s="33"/>
      <c r="K70" s="33"/>
      <c r="L70" s="33"/>
    </row>
    <row r="71" spans="1:12" ht="14.4" x14ac:dyDescent="0.3">
      <c r="A71" s="49"/>
      <c r="B71" s="49"/>
      <c r="C71" s="49"/>
      <c r="D71" s="49"/>
      <c r="E71" s="35"/>
      <c r="F71" s="35"/>
      <c r="G71" s="35"/>
      <c r="H71" s="35"/>
      <c r="I71" s="35"/>
      <c r="J71" s="33"/>
      <c r="K71" s="33"/>
      <c r="L71" s="33"/>
    </row>
    <row r="72" spans="1:12" ht="14.4" x14ac:dyDescent="0.3">
      <c r="A72" s="50"/>
      <c r="B72" s="50"/>
      <c r="C72" s="50"/>
      <c r="D72" s="49"/>
      <c r="E72" s="35"/>
      <c r="F72" s="35"/>
      <c r="G72" s="35"/>
      <c r="H72" s="35"/>
      <c r="I72" s="35"/>
      <c r="J72" s="33"/>
      <c r="K72" s="33"/>
      <c r="L72" s="33"/>
    </row>
    <row r="73" spans="1:12" ht="14.4" x14ac:dyDescent="0.3">
      <c r="A73" s="49"/>
      <c r="B73" s="49"/>
      <c r="C73" s="49"/>
      <c r="D73" s="49"/>
      <c r="E73" s="35"/>
      <c r="F73" s="35"/>
      <c r="G73" s="35"/>
      <c r="H73" s="35"/>
      <c r="I73" s="35"/>
      <c r="J73" s="33"/>
      <c r="K73" s="33"/>
      <c r="L73" s="33"/>
    </row>
    <row r="74" spans="1:12" ht="14.4" x14ac:dyDescent="0.3">
      <c r="A74" s="49"/>
      <c r="B74" s="49"/>
      <c r="C74" s="49"/>
      <c r="D74" s="49"/>
      <c r="E74" s="35"/>
      <c r="F74" s="35"/>
      <c r="G74" s="35"/>
      <c r="H74" s="35"/>
      <c r="I74" s="35"/>
      <c r="J74" s="33"/>
      <c r="K74" s="33"/>
      <c r="L74" s="33"/>
    </row>
    <row r="75" spans="1:12" ht="14.4" x14ac:dyDescent="0.3">
      <c r="A75" s="49"/>
      <c r="B75" s="49"/>
      <c r="C75" s="49"/>
      <c r="D75" s="49"/>
      <c r="E75" s="35"/>
      <c r="F75" s="35"/>
      <c r="G75" s="35"/>
      <c r="H75" s="35"/>
      <c r="I75" s="35"/>
      <c r="J75" s="33"/>
      <c r="K75" s="33"/>
      <c r="L75" s="33"/>
    </row>
    <row r="76" spans="1:12" ht="14.4" x14ac:dyDescent="0.3">
      <c r="A76" s="49"/>
      <c r="B76" s="49"/>
      <c r="C76" s="49"/>
      <c r="D76" s="49"/>
      <c r="E76" s="35"/>
      <c r="F76" s="35"/>
      <c r="G76" s="35"/>
      <c r="H76" s="35"/>
      <c r="I76" s="35"/>
      <c r="J76" s="33"/>
      <c r="K76" s="33"/>
      <c r="L76" s="33"/>
    </row>
    <row r="77" spans="1:12" ht="14.4" x14ac:dyDescent="0.3">
      <c r="A77" s="49"/>
      <c r="B77" s="49"/>
      <c r="C77" s="49"/>
      <c r="D77" s="49"/>
      <c r="E77" s="35"/>
      <c r="F77" s="35"/>
      <c r="G77" s="35"/>
      <c r="H77" s="35"/>
      <c r="I77" s="35"/>
      <c r="J77" s="33"/>
      <c r="K77" s="33"/>
      <c r="L77" s="33"/>
    </row>
    <row r="78" spans="1:12" ht="14.4" x14ac:dyDescent="0.3">
      <c r="A78" s="49"/>
      <c r="B78" s="49"/>
      <c r="C78" s="49"/>
      <c r="D78" s="49"/>
      <c r="E78" s="35"/>
      <c r="F78" s="35"/>
      <c r="G78" s="35"/>
      <c r="H78" s="35"/>
      <c r="I78" s="35"/>
      <c r="J78" s="33"/>
      <c r="K78" s="33"/>
      <c r="L78" s="33"/>
    </row>
    <row r="79" spans="1:12" ht="14.4" x14ac:dyDescent="0.3">
      <c r="A79" s="49"/>
      <c r="B79" s="49"/>
      <c r="C79" s="49"/>
      <c r="D79" s="49"/>
      <c r="E79" s="35"/>
      <c r="F79" s="35"/>
      <c r="G79" s="35"/>
      <c r="H79" s="35"/>
      <c r="I79" s="35"/>
      <c r="J79" s="33"/>
      <c r="K79" s="33"/>
      <c r="L79" s="33"/>
    </row>
    <row r="80" spans="1:12" ht="14.4" x14ac:dyDescent="0.3">
      <c r="A80" s="49"/>
      <c r="B80" s="49"/>
      <c r="C80" s="49"/>
      <c r="D80" s="49"/>
      <c r="E80" s="35"/>
      <c r="F80" s="35"/>
      <c r="G80" s="35"/>
      <c r="H80" s="35"/>
      <c r="I80" s="35"/>
      <c r="J80" s="33"/>
      <c r="K80" s="33"/>
      <c r="L80" s="33"/>
    </row>
    <row r="81" spans="1:12" ht="14.4" x14ac:dyDescent="0.3">
      <c r="A81" s="49"/>
      <c r="B81" s="49"/>
      <c r="C81" s="49"/>
      <c r="D81" s="49"/>
      <c r="E81" s="35"/>
      <c r="F81" s="35"/>
      <c r="G81" s="35"/>
      <c r="H81" s="35"/>
      <c r="I81" s="35"/>
      <c r="J81" s="33"/>
      <c r="K81" s="33"/>
      <c r="L81" s="33"/>
    </row>
    <row r="82" spans="1:12" ht="14.4" x14ac:dyDescent="0.3">
      <c r="A82" s="49"/>
      <c r="B82" s="49"/>
      <c r="C82" s="49"/>
      <c r="D82" s="49"/>
      <c r="E82" s="35"/>
      <c r="F82" s="35"/>
      <c r="G82" s="35"/>
      <c r="H82" s="35"/>
      <c r="I82" s="35"/>
      <c r="J82" s="33"/>
      <c r="K82" s="33"/>
      <c r="L82" s="33"/>
    </row>
    <row r="87" spans="1:12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1:12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1:12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1:12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1:12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1:12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1:12" ht="14.4" x14ac:dyDescent="0.3">
      <c r="A93" s="42"/>
      <c r="B93" s="42"/>
      <c r="C93" s="42"/>
      <c r="D93" s="42"/>
      <c r="E93" s="42"/>
      <c r="F93" s="42"/>
      <c r="G93" s="42"/>
      <c r="H93" s="42"/>
      <c r="I93" s="42"/>
      <c r="J93" s="41"/>
      <c r="K93" s="41"/>
    </row>
    <row r="94" spans="1:12" ht="14.4" x14ac:dyDescent="0.3">
      <c r="A94" s="42"/>
      <c r="B94" s="42"/>
      <c r="C94" s="42"/>
      <c r="D94" s="42"/>
      <c r="E94" s="42"/>
      <c r="F94" s="42"/>
      <c r="G94" s="42"/>
      <c r="H94" s="42"/>
      <c r="I94" s="42"/>
      <c r="J94" s="41"/>
      <c r="K94" s="41"/>
    </row>
    <row r="95" spans="1:12" ht="14.4" x14ac:dyDescent="0.3">
      <c r="A95" s="43"/>
      <c r="B95" s="43"/>
      <c r="C95" s="42"/>
      <c r="D95" s="42"/>
      <c r="E95" s="42"/>
      <c r="F95" s="42"/>
      <c r="G95" s="42"/>
      <c r="H95" s="42"/>
      <c r="I95" s="42"/>
      <c r="J95" s="41"/>
      <c r="K95" s="41"/>
    </row>
    <row r="96" spans="1:12" ht="14.4" x14ac:dyDescent="0.3">
      <c r="A96" s="42"/>
      <c r="B96" s="42"/>
      <c r="C96" s="42"/>
      <c r="D96" s="42"/>
      <c r="E96" s="42"/>
      <c r="F96" s="42"/>
      <c r="G96" s="42"/>
      <c r="H96" s="42"/>
      <c r="I96" s="42"/>
      <c r="J96" s="41"/>
      <c r="K96" s="41"/>
    </row>
    <row r="97" spans="1:11" ht="14.4" x14ac:dyDescent="0.3">
      <c r="A97" s="42"/>
      <c r="B97" s="42"/>
      <c r="C97" s="42"/>
      <c r="D97" s="42"/>
      <c r="E97" s="42"/>
      <c r="F97" s="42"/>
      <c r="G97" s="42"/>
      <c r="H97" s="42"/>
      <c r="I97" s="42"/>
      <c r="J97" s="41"/>
      <c r="K97" s="41"/>
    </row>
    <row r="98" spans="1:11" ht="14.4" x14ac:dyDescent="0.3">
      <c r="A98" s="42"/>
      <c r="B98" s="42"/>
      <c r="C98" s="42"/>
      <c r="D98" s="42"/>
      <c r="E98" s="42"/>
      <c r="F98" s="42"/>
      <c r="G98" s="42"/>
      <c r="H98" s="42"/>
      <c r="I98" s="42"/>
      <c r="J98" s="41"/>
      <c r="K98" s="41"/>
    </row>
    <row r="99" spans="1:11" ht="14.4" x14ac:dyDescent="0.3">
      <c r="A99" s="42"/>
      <c r="B99" s="42"/>
      <c r="C99" s="42"/>
      <c r="D99" s="42"/>
      <c r="E99" s="42"/>
      <c r="F99" s="42"/>
      <c r="G99" s="42"/>
      <c r="H99" s="42"/>
      <c r="I99" s="42"/>
      <c r="J99" s="41"/>
      <c r="K99" s="41"/>
    </row>
    <row r="100" spans="1:11" ht="14.4" x14ac:dyDescent="0.3">
      <c r="A100" s="42"/>
      <c r="B100" s="42"/>
      <c r="C100" s="42"/>
      <c r="D100" s="42"/>
      <c r="E100" s="42"/>
      <c r="F100" s="42"/>
      <c r="G100" s="42"/>
      <c r="H100" s="42"/>
      <c r="I100" s="42"/>
      <c r="J100" s="41"/>
      <c r="K100" s="41"/>
    </row>
    <row r="101" spans="1:11" ht="14.4" x14ac:dyDescent="0.3">
      <c r="A101" s="42"/>
      <c r="B101" s="42"/>
      <c r="C101" s="42"/>
      <c r="D101" s="42"/>
      <c r="E101" s="42"/>
      <c r="F101" s="42"/>
      <c r="G101" s="42"/>
      <c r="H101" s="42"/>
      <c r="I101" s="42"/>
      <c r="J101" s="41"/>
      <c r="K101" s="41"/>
    </row>
    <row r="102" spans="1:11" ht="14.4" x14ac:dyDescent="0.3">
      <c r="A102" s="42"/>
      <c r="B102" s="42"/>
      <c r="C102" s="42"/>
      <c r="D102" s="42"/>
      <c r="E102" s="42"/>
      <c r="F102" s="42"/>
      <c r="G102" s="42"/>
      <c r="H102" s="42"/>
      <c r="I102" s="42"/>
      <c r="J102" s="41"/>
      <c r="K102" s="41"/>
    </row>
    <row r="103" spans="1:11" ht="14.4" x14ac:dyDescent="0.3">
      <c r="A103" s="44"/>
      <c r="B103" s="44"/>
      <c r="C103" s="44"/>
      <c r="D103" s="44"/>
      <c r="E103" s="44"/>
      <c r="F103" s="44"/>
      <c r="G103" s="42"/>
      <c r="H103" s="42"/>
      <c r="I103" s="42"/>
      <c r="J103" s="41"/>
      <c r="K103" s="41"/>
    </row>
    <row r="104" spans="1:11" ht="14.4" x14ac:dyDescent="0.3">
      <c r="A104" s="42"/>
      <c r="B104" s="42"/>
      <c r="C104" s="42"/>
      <c r="D104" s="42"/>
      <c r="E104" s="42"/>
      <c r="F104" s="42"/>
      <c r="G104" s="42"/>
      <c r="H104" s="42"/>
      <c r="I104" s="42"/>
      <c r="J104" s="41"/>
      <c r="K104" s="41"/>
    </row>
    <row r="105" spans="1:11" ht="14.4" x14ac:dyDescent="0.3">
      <c r="A105" s="42"/>
      <c r="B105" s="42"/>
      <c r="C105" s="42"/>
      <c r="D105" s="42"/>
      <c r="E105" s="42"/>
      <c r="F105" s="42"/>
      <c r="G105" s="42"/>
      <c r="H105" s="42"/>
      <c r="I105" s="42"/>
      <c r="J105" s="41"/>
      <c r="K105" s="41"/>
    </row>
    <row r="106" spans="1:11" ht="14.4" x14ac:dyDescent="0.3">
      <c r="A106" s="42"/>
      <c r="B106" s="42"/>
      <c r="C106" s="42"/>
      <c r="D106" s="42"/>
      <c r="E106" s="42"/>
      <c r="F106" s="42"/>
      <c r="G106" s="42"/>
      <c r="H106" s="42"/>
      <c r="I106" s="42"/>
      <c r="J106" s="41"/>
      <c r="K106" s="41"/>
    </row>
    <row r="107" spans="1:11" ht="14.4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1"/>
      <c r="K107" s="41"/>
    </row>
    <row r="108" spans="1:11" ht="14.4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1"/>
      <c r="K108" s="41"/>
    </row>
    <row r="109" spans="1:11" ht="14.4" x14ac:dyDescent="0.3">
      <c r="A109" s="42"/>
      <c r="B109" s="42"/>
      <c r="C109" s="42"/>
      <c r="D109" s="42"/>
      <c r="E109" s="42"/>
      <c r="F109" s="42"/>
      <c r="G109" s="42"/>
      <c r="H109" s="42"/>
      <c r="I109" s="42"/>
      <c r="J109" s="41"/>
      <c r="K109" s="41"/>
    </row>
    <row r="110" spans="1:11" ht="14.4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1"/>
      <c r="K110" s="41"/>
    </row>
    <row r="111" spans="1:11" ht="14.4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1"/>
      <c r="K111" s="41"/>
    </row>
    <row r="112" spans="1:11" ht="14.4" x14ac:dyDescent="0.3">
      <c r="A112" s="42"/>
      <c r="B112" s="42"/>
      <c r="C112" s="42"/>
      <c r="D112" s="42"/>
      <c r="E112" s="42"/>
      <c r="F112" s="42"/>
      <c r="G112" s="42"/>
      <c r="H112" s="42"/>
      <c r="I112" s="42"/>
      <c r="J112" s="41"/>
      <c r="K112" s="41"/>
    </row>
    <row r="113" spans="1:11" ht="14.4" x14ac:dyDescent="0.3">
      <c r="A113" s="42"/>
      <c r="B113" s="42"/>
      <c r="C113" s="42"/>
      <c r="D113" s="42"/>
      <c r="E113" s="42"/>
      <c r="F113" s="42"/>
      <c r="G113" s="42"/>
      <c r="H113" s="42"/>
      <c r="I113" s="42"/>
      <c r="J113" s="41"/>
      <c r="K113" s="41"/>
    </row>
    <row r="114" spans="1:11" ht="14.4" x14ac:dyDescent="0.3">
      <c r="A114" s="42"/>
      <c r="B114" s="42"/>
      <c r="C114" s="42"/>
      <c r="D114" s="42"/>
      <c r="E114" s="42"/>
      <c r="F114" s="42"/>
      <c r="G114" s="42"/>
      <c r="H114" s="42"/>
      <c r="I114" s="42"/>
      <c r="J114" s="41"/>
      <c r="K114" s="41"/>
    </row>
    <row r="115" spans="1:11" ht="14.4" x14ac:dyDescent="0.3">
      <c r="A115" s="42"/>
      <c r="B115" s="42"/>
      <c r="C115" s="42"/>
      <c r="D115" s="42"/>
      <c r="E115" s="42"/>
      <c r="F115" s="42"/>
      <c r="G115" s="42"/>
      <c r="H115" s="42"/>
      <c r="I115" s="42"/>
      <c r="J115" s="41"/>
      <c r="K115" s="41"/>
    </row>
    <row r="116" spans="1:11" ht="14.4" x14ac:dyDescent="0.3">
      <c r="A116" s="44"/>
      <c r="B116" s="44"/>
      <c r="C116" s="44"/>
      <c r="D116" s="42"/>
      <c r="E116" s="42"/>
      <c r="F116" s="42"/>
      <c r="G116" s="42"/>
      <c r="H116" s="42"/>
      <c r="I116" s="42"/>
      <c r="J116" s="41"/>
      <c r="K116" s="41"/>
    </row>
    <row r="117" spans="1:11" ht="14.4" x14ac:dyDescent="0.3">
      <c r="A117" s="42"/>
      <c r="B117" s="42"/>
      <c r="C117" s="42"/>
      <c r="D117" s="42"/>
      <c r="E117" s="42"/>
      <c r="F117" s="42"/>
      <c r="G117" s="42"/>
      <c r="H117" s="42"/>
      <c r="I117" s="42"/>
      <c r="J117" s="41"/>
      <c r="K117" s="41"/>
    </row>
    <row r="118" spans="1:11" ht="14.4" x14ac:dyDescent="0.3">
      <c r="A118" s="42"/>
      <c r="B118" s="42"/>
      <c r="C118" s="42"/>
      <c r="D118" s="42"/>
      <c r="E118" s="42"/>
      <c r="F118" s="42"/>
      <c r="G118" s="42"/>
      <c r="H118" s="42"/>
      <c r="I118" s="42"/>
      <c r="J118" s="41"/>
      <c r="K118" s="41"/>
    </row>
    <row r="119" spans="1:11" ht="14.4" x14ac:dyDescent="0.3">
      <c r="A119" s="42"/>
      <c r="B119" s="42"/>
      <c r="C119" s="42"/>
      <c r="D119" s="42"/>
      <c r="E119" s="42"/>
      <c r="F119" s="42"/>
      <c r="G119" s="42"/>
      <c r="H119" s="42"/>
      <c r="I119" s="42"/>
      <c r="J119" s="41"/>
      <c r="K119" s="41"/>
    </row>
    <row r="120" spans="1:11" ht="14.4" x14ac:dyDescent="0.3">
      <c r="A120" s="42"/>
      <c r="B120" s="42"/>
      <c r="C120" s="42"/>
      <c r="D120" s="42"/>
      <c r="E120" s="42"/>
      <c r="F120" s="42"/>
      <c r="G120" s="42"/>
      <c r="H120" s="42"/>
      <c r="I120" s="42"/>
      <c r="J120" s="41"/>
      <c r="K120" s="41"/>
    </row>
    <row r="121" spans="1:11" ht="14.4" x14ac:dyDescent="0.3">
      <c r="A121" s="42"/>
      <c r="B121" s="42"/>
      <c r="C121" s="42"/>
      <c r="D121" s="42"/>
      <c r="E121" s="42"/>
      <c r="F121" s="42"/>
      <c r="G121" s="42"/>
      <c r="H121" s="42"/>
      <c r="I121" s="42"/>
      <c r="J121" s="41"/>
      <c r="K121" s="41"/>
    </row>
    <row r="122" spans="1:1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1:1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1:1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1:1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1:1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1:1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1:1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1:1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1:1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1:1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1:1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1:1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1:1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1:1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Chí-kvadrát test</vt:lpstr>
      <vt:lpstr>Regrese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Lucie Waleczek Zotyková</cp:lastModifiedBy>
  <dcterms:created xsi:type="dcterms:W3CDTF">2021-11-06T16:19:26Z</dcterms:created>
  <dcterms:modified xsi:type="dcterms:W3CDTF">2024-04-24T18:40:34Z</dcterms:modified>
</cp:coreProperties>
</file>