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wde\Desktop\OPF\Statistika\Lucka2023\"/>
    </mc:Choice>
  </mc:AlternateContent>
  <xr:revisionPtr revIDLastSave="0" documentId="13_ncr:1_{778E5DBC-AE7B-4606-B491-6ABFB9B1C229}" xr6:coauthVersionLast="47" xr6:coauthVersionMax="47" xr10:uidLastSave="{00000000-0000-0000-0000-000000000000}"/>
  <bookViews>
    <workbookView xWindow="-108" yWindow="-108" windowWidth="23256" windowHeight="12456" xr2:uid="{39FBEEA6-B48E-4713-84B5-02D46B54743C}"/>
  </bookViews>
  <sheets>
    <sheet name="Zdání" sheetId="20" r:id="rId1"/>
    <sheet name="Test vzor" sheetId="21" r:id="rId2"/>
    <sheet name="Společný výzkum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1" l="1"/>
  <c r="K29" i="21"/>
  <c r="K30" i="21"/>
  <c r="K25" i="21"/>
  <c r="K24" i="21"/>
  <c r="K23" i="21"/>
  <c r="K19" i="21" l="1"/>
  <c r="K18" i="21"/>
  <c r="K8" i="21" l="1"/>
  <c r="K7" i="21"/>
  <c r="K6" i="21"/>
  <c r="K5" i="21"/>
  <c r="K4" i="21"/>
  <c r="K3" i="21"/>
  <c r="K2" i="21"/>
</calcChain>
</file>

<file path=xl/sharedStrings.xml><?xml version="1.0" encoding="utf-8"?>
<sst xmlns="http://schemas.openxmlformats.org/spreadsheetml/2006/main" count="496" uniqueCount="240">
  <si>
    <t>https://docs.google.com/spreadsheets/d/1dWMuNrCunWcTusfM9iTVqPSQpMPhNnTJZ6ULMCOqwL4/edit?usp=sharing</t>
  </si>
  <si>
    <t>1.</t>
  </si>
  <si>
    <t>2.</t>
  </si>
  <si>
    <t>3.</t>
  </si>
  <si>
    <t>4.</t>
  </si>
  <si>
    <t>ID</t>
  </si>
  <si>
    <t>Věk</t>
  </si>
  <si>
    <t>Vzdělání</t>
  </si>
  <si>
    <t>Funkce</t>
  </si>
  <si>
    <t>Nemocnost</t>
  </si>
  <si>
    <t>Domácí služební cesty</t>
  </si>
  <si>
    <t>Zahraniční služební cesty</t>
  </si>
  <si>
    <t>Hrubá mzda za měsíc březen</t>
  </si>
  <si>
    <t>ZŠ</t>
  </si>
  <si>
    <t>dělník</t>
  </si>
  <si>
    <t>SŠ</t>
  </si>
  <si>
    <t>THP</t>
  </si>
  <si>
    <t>VŠ</t>
  </si>
  <si>
    <t>manažér</t>
  </si>
  <si>
    <t>5.</t>
  </si>
  <si>
    <t>6.</t>
  </si>
  <si>
    <t>7.</t>
  </si>
  <si>
    <t>8.</t>
  </si>
  <si>
    <t>9.</t>
  </si>
  <si>
    <t>10.</t>
  </si>
  <si>
    <t>11.</t>
  </si>
  <si>
    <t>12.</t>
  </si>
  <si>
    <t>Jakou průměrnou mzdu zaměstnanci obdrželi? [2 body]</t>
  </si>
  <si>
    <t>Nalezněte 50% kvantil mzdy. [1 body]</t>
  </si>
  <si>
    <t>Vypočítejte medián mzdy. [2 body]</t>
  </si>
  <si>
    <t>Vypočítejte výběrový rozptyl mzdy. [2 body]</t>
  </si>
  <si>
    <t>Výběrová směrodatná odchylka mzdy je: [2 body]</t>
  </si>
  <si>
    <t>Jakou nejmenší mzdu zaměstnanci obdrželi? [1 body]</t>
  </si>
  <si>
    <t>Jakou nejvyšší mzdu zaměstnanci obdrželi? [1 body]</t>
  </si>
  <si>
    <t>Která z následujících tabulek představuje rozdělení četnosti mzdy? [2 body] </t>
  </si>
  <si>
    <t>Kolik osob firma zaměstnává? [1 body]</t>
  </si>
  <si>
    <t>Třídy</t>
  </si>
  <si>
    <t>Četnost</t>
  </si>
  <si>
    <t>0 až 16000</t>
  </si>
  <si>
    <t>16000 až 32000</t>
  </si>
  <si>
    <t>32000 až 48000</t>
  </si>
  <si>
    <t>48000 až 64000</t>
  </si>
  <si>
    <t>64000 až 80000</t>
  </si>
  <si>
    <t>0 až 17000</t>
  </si>
  <si>
    <t>6000 až 22000</t>
  </si>
  <si>
    <t>22000 až 48000</t>
  </si>
  <si>
    <t>Firma evidovala v loňském roce u svých zaměstnanců mj. mzdu za měsíc březen. Použijte data z listu Test vzor</t>
  </si>
  <si>
    <t>a) 37856</t>
  </si>
  <si>
    <t>b) 39631</t>
  </si>
  <si>
    <t>c) 38616</t>
  </si>
  <si>
    <t>d) 37325</t>
  </si>
  <si>
    <t>e) 39128</t>
  </si>
  <si>
    <t>a) modus neexistuje</t>
  </si>
  <si>
    <t>b) 38572,2</t>
  </si>
  <si>
    <t>c) 35912</t>
  </si>
  <si>
    <t>d) 38523</t>
  </si>
  <si>
    <t>e) 10400</t>
  </si>
  <si>
    <t>Uvažujte náhodnou veličinu počet pacientů, kteří přijdou k lékaři dopoledne v době od 10.00 do 11.30, přičemž v průměru jich v tuto dobu přijde 10.</t>
  </si>
  <si>
    <t>a) 35941</t>
  </si>
  <si>
    <t>b) 35200</t>
  </si>
  <si>
    <t>c) 38572</t>
  </si>
  <si>
    <t>d) 68060</t>
  </si>
  <si>
    <t>a) 201338366,7</t>
  </si>
  <si>
    <t>c) 267100101,1</t>
  </si>
  <si>
    <t>d) 266820156,32</t>
  </si>
  <si>
    <t>e) 310101745,5</t>
  </si>
  <si>
    <t>a) 14130,1</t>
  </si>
  <si>
    <t>b) 199660346,2</t>
  </si>
  <si>
    <t>b) 15189,4</t>
  </si>
  <si>
    <t>c) 14198,7</t>
  </si>
  <si>
    <t>d) 15146,8</t>
  </si>
  <si>
    <t>e) 15201,1</t>
  </si>
  <si>
    <t>a) 10400</t>
  </si>
  <si>
    <t>b) 10500</t>
  </si>
  <si>
    <t>c) 14700</t>
  </si>
  <si>
    <t>d) 14800</t>
  </si>
  <si>
    <t>e) 10150</t>
  </si>
  <si>
    <t>a) 27164</t>
  </si>
  <si>
    <t>b) 77840</t>
  </si>
  <si>
    <t>c) 61153</t>
  </si>
  <si>
    <t>d) 78460</t>
  </si>
  <si>
    <t>e) 30152</t>
  </si>
  <si>
    <t>a)</t>
  </si>
  <si>
    <t>b)</t>
  </si>
  <si>
    <t>c)</t>
  </si>
  <si>
    <t>d)</t>
  </si>
  <si>
    <t>e)</t>
  </si>
  <si>
    <t>a) 107</t>
  </si>
  <si>
    <t>b) 108</t>
  </si>
  <si>
    <t>c) 100</t>
  </si>
  <si>
    <t>d) 106</t>
  </si>
  <si>
    <t>e) 109</t>
  </si>
  <si>
    <t>b) 38572</t>
  </si>
  <si>
    <t>c) 10400</t>
  </si>
  <si>
    <t>d) 28224</t>
  </si>
  <si>
    <t>e) 29876</t>
  </si>
  <si>
    <t>a) Poissonovým</t>
  </si>
  <si>
    <t>b) Binomickým</t>
  </si>
  <si>
    <t>c) Stejnoměrným</t>
  </si>
  <si>
    <t>d) Normálním</t>
  </si>
  <si>
    <t>e) Exponenciálním</t>
  </si>
  <si>
    <t>13.</t>
  </si>
  <si>
    <t>b) 5</t>
  </si>
  <si>
    <t>a) 7</t>
  </si>
  <si>
    <t>c) 10</t>
  </si>
  <si>
    <t>d) 20</t>
  </si>
  <si>
    <t>e) 15</t>
  </si>
  <si>
    <t>15.</t>
  </si>
  <si>
    <t xml:space="preserve">Jaká je pravděpodobnost, že v době od 10.00 do 11.00 navštíví lékaře 8 pacientů? [2 body] </t>
  </si>
  <si>
    <t>a) 0,77</t>
  </si>
  <si>
    <t>b) 0,12</t>
  </si>
  <si>
    <t>c) 0,33</t>
  </si>
  <si>
    <t>d) 0,11</t>
  </si>
  <si>
    <t>e) 0,62</t>
  </si>
  <si>
    <t>16.</t>
  </si>
  <si>
    <t>a) 0,78</t>
  </si>
  <si>
    <t>b) 0,11</t>
  </si>
  <si>
    <t>c) 0,12</t>
  </si>
  <si>
    <t>d) 0,33</t>
  </si>
  <si>
    <t>e) 0,67</t>
  </si>
  <si>
    <t>a) 10/36</t>
  </si>
  <si>
    <t>b) 1/36</t>
  </si>
  <si>
    <t>c) 25/36</t>
  </si>
  <si>
    <t>d) 2/36</t>
  </si>
  <si>
    <t>e) 2/10</t>
  </si>
  <si>
    <t>18.</t>
  </si>
  <si>
    <t>a) nikdy nenastane</t>
  </si>
  <si>
    <t>b) 0,1</t>
  </si>
  <si>
    <t>c) 0,5</t>
  </si>
  <si>
    <t>d) 1</t>
  </si>
  <si>
    <t>e) 0</t>
  </si>
  <si>
    <t>19.</t>
  </si>
  <si>
    <t>Jaká je pravděpodobnost, že při současném hodu dvěma kostkami nepadne žádná čtyřka?</t>
  </si>
  <si>
    <t>a) 25/36</t>
  </si>
  <si>
    <t>c) 2/10</t>
  </si>
  <si>
    <t>d) 1/10</t>
  </si>
  <si>
    <t>e) 10/36</t>
  </si>
  <si>
    <t>20.</t>
  </si>
  <si>
    <t>a) 0,1</t>
  </si>
  <si>
    <t>b) 1/3</t>
  </si>
  <si>
    <t>c) nelze ji určit</t>
  </si>
  <si>
    <t>d) 0,4</t>
  </si>
  <si>
    <t>e) 0,2</t>
  </si>
  <si>
    <t>21.</t>
  </si>
  <si>
    <t>a) 0,24</t>
  </si>
  <si>
    <t>b) 0,7</t>
  </si>
  <si>
    <t>d) 0,2</t>
  </si>
  <si>
    <t>e) 1</t>
  </si>
  <si>
    <t>Jakým rozdělením pravděpodobnosti se řídí tato náhodná veličina? [1 body]</t>
  </si>
  <si>
    <t>Jaká je její střední hodnota? [2 body]</t>
  </si>
  <si>
    <t>Jaký je její rozptyl? [2 body]</t>
  </si>
  <si>
    <t>Jaká je pravděpodobnost, že v době od 10.00 do 11.30 navštíví lékaře alespoň 8 pacientů? [2 body]</t>
  </si>
  <si>
    <t>14.</t>
  </si>
  <si>
    <t>17.</t>
  </si>
  <si>
    <t>a) 16</t>
  </si>
  <si>
    <t>b) 64</t>
  </si>
  <si>
    <t>c)12</t>
  </si>
  <si>
    <t>d) 4</t>
  </si>
  <si>
    <t>e) 24</t>
  </si>
  <si>
    <t>22.</t>
  </si>
  <si>
    <t>a) 0,7</t>
  </si>
  <si>
    <t>b) 1</t>
  </si>
  <si>
    <t>d) 0,3</t>
  </si>
  <si>
    <t>23.</t>
  </si>
  <si>
    <t>24.</t>
  </si>
  <si>
    <t>Kumulativní četnost je definována jako?</t>
  </si>
  <si>
    <t>a) rozdíl četností</t>
  </si>
  <si>
    <t>b) podíl relativních četností</t>
  </si>
  <si>
    <t>c) podíl četností</t>
  </si>
  <si>
    <t>d) součin relativních četností</t>
  </si>
  <si>
    <t>e) součet četností</t>
  </si>
  <si>
    <t>a) průměr</t>
  </si>
  <si>
    <t>b) modus</t>
  </si>
  <si>
    <t>c) rozptyl</t>
  </si>
  <si>
    <t>d) medián</t>
  </si>
  <si>
    <t>e) kvantily</t>
  </si>
  <si>
    <t>25.</t>
  </si>
  <si>
    <t>Kolik trojciferných čísel lze vyrobit z číslic 1, 2, 3 a 4? [1 body] </t>
  </si>
  <si>
    <t>Nabývá-li diskrétní náhodná veličina pouze hodnot 1, 2, 3 a je-li P(X&lt;3)=0,7, pak P(X=3)= [1 body] </t>
  </si>
  <si>
    <t>Nabývá-li diskrétní náhodná veličina pouze hodnot 1, 2, 3 a je-li P(X≥2)=0,7, pak P(X&gt;3)= [1 body] </t>
  </si>
  <si>
    <t>Mezi charakteristiky polohy nepatří: [1 body] </t>
  </si>
  <si>
    <t>Jaká je pravděpodobnost, že při současném hodu dvěma kostkami padne právě jedna trojka? [1 body]</t>
  </si>
  <si>
    <t>Je-li A jev jistý, pak nastane s pravděpodobností: [1 body]</t>
  </si>
  <si>
    <t>Pokud má náhodný pokus tři možné výsledky, je pravděpodobnost každého z nich: [1 body]</t>
  </si>
  <si>
    <t>Pravděpodobnost, že pacient zemře, je 0,3. Jaká je pravděpodobnost, že zůstane naživu? [1 body] </t>
  </si>
  <si>
    <r>
      <t>Jaká je modální mzda? </t>
    </r>
    <r>
      <rPr>
        <sz val="11"/>
        <color rgb="FF000000"/>
        <rFont val="Times New Roman"/>
        <family val="1"/>
        <charset val="238"/>
      </rPr>
      <t>[2 body]</t>
    </r>
  </si>
  <si>
    <t>V google tabulce na níže uvedené adrese najdete společný výzkum:</t>
  </si>
  <si>
    <t>Průměr mzdy:</t>
  </si>
  <si>
    <t>Modální mzda:</t>
  </si>
  <si>
    <t>Medián mzdy:</t>
  </si>
  <si>
    <t>Výběrový rozptyl:</t>
  </si>
  <si>
    <t>Výběrová směrodatná odchylka:</t>
  </si>
  <si>
    <t>Minimum:</t>
  </si>
  <si>
    <t>Maximum:</t>
  </si>
  <si>
    <t>HH</t>
  </si>
  <si>
    <t>Další</t>
  </si>
  <si>
    <t>Počet zaměstnanců:</t>
  </si>
  <si>
    <t>50% kvantil je medián = střední hodnota</t>
  </si>
  <si>
    <t>1)</t>
  </si>
  <si>
    <t>2)</t>
  </si>
  <si>
    <t>3)</t>
  </si>
  <si>
    <t>7)</t>
  </si>
  <si>
    <t>8)</t>
  </si>
  <si>
    <t>9)</t>
  </si>
  <si>
    <t>4)</t>
  </si>
  <si>
    <t>6)</t>
  </si>
  <si>
    <t>5)</t>
  </si>
  <si>
    <t>17)</t>
  </si>
  <si>
    <t>15)</t>
  </si>
  <si>
    <t>10)</t>
  </si>
  <si>
    <t>12)</t>
  </si>
  <si>
    <t>13)</t>
  </si>
  <si>
    <t>14)</t>
  </si>
  <si>
    <t>11)</t>
  </si>
  <si>
    <t>intenzita a čas</t>
  </si>
  <si>
    <t>střední hodnota je u Poissonova rozdělení pravděpodobnosti vždy v zadání</t>
  </si>
  <si>
    <t>16)</t>
  </si>
  <si>
    <t>rozptyl = střední hodnotě</t>
  </si>
  <si>
    <t>90 minut….10, 60 minut…6,666666</t>
  </si>
  <si>
    <t>90 minut….10</t>
  </si>
  <si>
    <t xml:space="preserve"> =10/36</t>
  </si>
  <si>
    <t>3+1,3+2,3+4,3+5,3+6,1+3,2+3,4+3,5+3,6+3/6*6</t>
  </si>
  <si>
    <t>je jisté, že nastane p(X) = 1</t>
  </si>
  <si>
    <t>18)</t>
  </si>
  <si>
    <r>
      <t>6*6… - 4+1,4+2,4+3,</t>
    </r>
    <r>
      <rPr>
        <b/>
        <sz val="11"/>
        <color rgb="FF000000"/>
        <rFont val="Times New Roman"/>
        <family val="1"/>
        <charset val="238"/>
      </rPr>
      <t>4+4</t>
    </r>
    <r>
      <rPr>
        <sz val="11"/>
        <color rgb="FF000000"/>
        <rFont val="Times New Roman"/>
        <family val="1"/>
        <charset val="238"/>
      </rPr>
      <t>,4+5,4+6,1+4,2+4,3+4,5+4,6+4   /  6*6</t>
    </r>
  </si>
  <si>
    <t>u náhodného pokusu nemůžeme určit pravděpodobnost jednotlivých výsledků</t>
  </si>
  <si>
    <t>19)</t>
  </si>
  <si>
    <t>20)</t>
  </si>
  <si>
    <t>1-0,3</t>
  </si>
  <si>
    <t>čísla se mohou opakovat = 4*4*4</t>
  </si>
  <si>
    <t>21)</t>
  </si>
  <si>
    <t>1-0,7</t>
  </si>
  <si>
    <t>22)</t>
  </si>
  <si>
    <t xml:space="preserve"> =25/36</t>
  </si>
  <si>
    <t>nemůže být větší než 3</t>
  </si>
  <si>
    <t>23)</t>
  </si>
  <si>
    <t>kumulovat=sčítat</t>
  </si>
  <si>
    <t>24)</t>
  </si>
  <si>
    <t>jedná se o charakteristiku varibility</t>
  </si>
  <si>
    <t>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</si>
</sst>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charset val="238"/>
    </font>
    <font>
      <sz val="8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6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theme="0"/>
      <name val="Times New Roman"/>
      <family val="1"/>
      <charset val="238"/>
    </font>
    <font>
      <b/>
      <sz val="16"/>
      <color rgb="FF009999"/>
      <name val="Calibri"/>
      <family val="2"/>
      <charset val="238"/>
      <scheme val="minor"/>
    </font>
    <font>
      <b/>
      <sz val="14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</cellStyleXfs>
  <cellXfs count="38">
    <xf numFmtId="0" fontId="0" fillId="0" borderId="0" xfId="0"/>
    <xf numFmtId="0" fontId="3" fillId="0" borderId="0" xfId="3"/>
    <xf numFmtId="0" fontId="2" fillId="0" borderId="1" xfId="5" applyFont="1" applyBorder="1" applyAlignment="1">
      <alignment horizontal="center" vertical="center" wrapText="1"/>
    </xf>
    <xf numFmtId="0" fontId="5" fillId="0" borderId="1" xfId="5" applyBorder="1" applyAlignment="1">
      <alignment horizontal="center"/>
    </xf>
    <xf numFmtId="0" fontId="2" fillId="0" borderId="2" xfId="5" applyFont="1" applyBorder="1" applyAlignment="1">
      <alignment horizontal="center" wrapText="1"/>
    </xf>
    <xf numFmtId="3" fontId="5" fillId="0" borderId="1" xfId="5" applyNumberFormat="1" applyBorder="1"/>
    <xf numFmtId="3" fontId="0" fillId="0" borderId="0" xfId="0" applyNumberFormat="1"/>
    <xf numFmtId="0" fontId="7" fillId="0" borderId="0" xfId="0" applyFont="1"/>
    <xf numFmtId="0" fontId="8" fillId="0" borderId="0" xfId="0" applyFont="1" applyAlignment="1">
      <alignment horizontal="center"/>
    </xf>
    <xf numFmtId="0" fontId="9" fillId="2" borderId="0" xfId="0" applyFont="1" applyFill="1"/>
    <xf numFmtId="0" fontId="10" fillId="0" borderId="0" xfId="0" applyFont="1"/>
    <xf numFmtId="0" fontId="11" fillId="0" borderId="0" xfId="0" applyFont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2" borderId="0" xfId="0" applyFont="1" applyFill="1"/>
    <xf numFmtId="0" fontId="14" fillId="2" borderId="0" xfId="0" applyFont="1" applyFill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0" fillId="3" borderId="0" xfId="0" applyFont="1" applyFill="1"/>
    <xf numFmtId="0" fontId="11" fillId="3" borderId="0" xfId="0" applyFont="1" applyFill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8" fillId="3" borderId="3" xfId="0" applyFont="1" applyFill="1" applyBorder="1" applyAlignment="1">
      <alignment horizontal="center"/>
    </xf>
    <xf numFmtId="0" fontId="0" fillId="3" borderId="0" xfId="0" applyNumberFormat="1" applyFill="1" applyBorder="1" applyAlignment="1"/>
    <xf numFmtId="0" fontId="0" fillId="3" borderId="0" xfId="0" applyFill="1" applyBorder="1" applyAlignment="1"/>
    <xf numFmtId="0" fontId="0" fillId="0" borderId="0" xfId="0" applyBorder="1"/>
    <xf numFmtId="0" fontId="8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Fill="1" applyBorder="1" applyAlignment="1">
      <alignment horizontal="left"/>
    </xf>
    <xf numFmtId="3" fontId="0" fillId="3" borderId="0" xfId="0" applyNumberFormat="1" applyFill="1"/>
    <xf numFmtId="0" fontId="0" fillId="3" borderId="0" xfId="0" applyFill="1"/>
    <xf numFmtId="2" fontId="0" fillId="3" borderId="0" xfId="0" applyNumberFormat="1" applyFill="1"/>
    <xf numFmtId="0" fontId="0" fillId="3" borderId="0" xfId="0" applyFill="1" applyBorder="1"/>
    <xf numFmtId="3" fontId="0" fillId="3" borderId="0" xfId="0" applyNumberFormat="1" applyFill="1" applyBorder="1"/>
  </cellXfs>
  <cellStyles count="6">
    <cellStyle name="Hypertextový odkaz" xfId="3" builtinId="8"/>
    <cellStyle name="Normální" xfId="0" builtinId="0"/>
    <cellStyle name="normální 2" xfId="4" xr:uid="{8BC53D24-E965-40F6-BE09-07B9D5F8F2B8}"/>
    <cellStyle name="Normální 3" xfId="1" xr:uid="{4CDFAA20-98F6-4C41-AC1C-9D2F862F6F7B}"/>
    <cellStyle name="Normální 4" xfId="2" xr:uid="{C8AFDCAA-2A8B-4175-84D5-84232250DA93}"/>
    <cellStyle name="Normální 5" xfId="5" xr:uid="{A9221413-ED7A-400B-AFFE-235B53FAE60B}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ocs.google.com/spreadsheets/d/1dWMuNrCunWcTusfM9iTVqPSQpMPhNnTJZ6ULMCOqwL4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FB10F-466D-4B28-B1DC-584E8015FABA}">
  <dimension ref="A1:O84"/>
  <sheetViews>
    <sheetView tabSelected="1" workbookViewId="0"/>
  </sheetViews>
  <sheetFormatPr defaultRowHeight="13.8" x14ac:dyDescent="0.25"/>
  <cols>
    <col min="1" max="1" width="3.77734375" style="10" customWidth="1"/>
    <col min="2" max="2" width="18.5546875" style="10" customWidth="1"/>
    <col min="3" max="3" width="22.88671875" style="10" customWidth="1"/>
    <col min="4" max="4" width="15.109375" style="10" customWidth="1"/>
    <col min="5" max="5" width="24.6640625" style="10" customWidth="1"/>
    <col min="6" max="6" width="13.33203125" style="10" bestFit="1" customWidth="1"/>
    <col min="7" max="7" width="2.44140625" style="10" customWidth="1"/>
    <col min="8" max="8" width="15.33203125" style="10" bestFit="1" customWidth="1"/>
    <col min="9" max="9" width="8.88671875" style="10"/>
    <col min="10" max="10" width="2.21875" style="10" customWidth="1"/>
    <col min="11" max="11" width="15.33203125" style="10" bestFit="1" customWidth="1"/>
    <col min="12" max="12" width="8.88671875" style="10"/>
    <col min="13" max="13" width="2.21875" style="10" customWidth="1"/>
    <col min="14" max="14" width="15.33203125" style="10" bestFit="1" customWidth="1"/>
    <col min="15" max="16384" width="8.88671875" style="10"/>
  </cols>
  <sheetData>
    <row r="1" spans="1:15" ht="20.399999999999999" x14ac:dyDescent="0.35">
      <c r="A1" s="9" t="s">
        <v>46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3" spans="1:15" x14ac:dyDescent="0.25">
      <c r="A3" s="10" t="s">
        <v>1</v>
      </c>
      <c r="B3" s="10" t="s">
        <v>27</v>
      </c>
    </row>
    <row r="4" spans="1:15" x14ac:dyDescent="0.25">
      <c r="B4" s="10" t="s">
        <v>47</v>
      </c>
      <c r="C4" s="10" t="s">
        <v>48</v>
      </c>
      <c r="D4" s="20" t="s">
        <v>49</v>
      </c>
      <c r="E4" s="10" t="s">
        <v>50</v>
      </c>
      <c r="F4" s="10" t="s">
        <v>51</v>
      </c>
    </row>
    <row r="6" spans="1:15" x14ac:dyDescent="0.25">
      <c r="A6" s="10" t="s">
        <v>2</v>
      </c>
      <c r="B6" s="10" t="s">
        <v>185</v>
      </c>
    </row>
    <row r="7" spans="1:15" x14ac:dyDescent="0.25">
      <c r="B7" s="10" t="s">
        <v>52</v>
      </c>
      <c r="C7" s="10" t="s">
        <v>53</v>
      </c>
      <c r="D7" s="10" t="s">
        <v>54</v>
      </c>
      <c r="E7" s="10" t="s">
        <v>55</v>
      </c>
      <c r="F7" s="20" t="s">
        <v>56</v>
      </c>
    </row>
    <row r="9" spans="1:15" x14ac:dyDescent="0.25">
      <c r="A9" s="10" t="s">
        <v>3</v>
      </c>
      <c r="B9" s="11" t="s">
        <v>29</v>
      </c>
    </row>
    <row r="10" spans="1:15" x14ac:dyDescent="0.25">
      <c r="B10" s="21" t="s">
        <v>58</v>
      </c>
      <c r="C10" s="10" t="s">
        <v>59</v>
      </c>
      <c r="D10" s="10" t="s">
        <v>60</v>
      </c>
      <c r="E10" s="10" t="s">
        <v>61</v>
      </c>
      <c r="F10" s="10" t="s">
        <v>56</v>
      </c>
    </row>
    <row r="11" spans="1:15" x14ac:dyDescent="0.25">
      <c r="B11" s="11"/>
    </row>
    <row r="12" spans="1:15" x14ac:dyDescent="0.25">
      <c r="A12" s="10" t="s">
        <v>4</v>
      </c>
      <c r="B12" s="11" t="s">
        <v>30</v>
      </c>
    </row>
    <row r="13" spans="1:15" x14ac:dyDescent="0.25">
      <c r="B13" s="11" t="s">
        <v>62</v>
      </c>
      <c r="C13" s="20" t="s">
        <v>67</v>
      </c>
      <c r="D13" s="10" t="s">
        <v>63</v>
      </c>
      <c r="E13" s="10" t="s">
        <v>64</v>
      </c>
      <c r="F13" s="10" t="s">
        <v>65</v>
      </c>
    </row>
    <row r="14" spans="1:15" x14ac:dyDescent="0.25">
      <c r="B14" s="11"/>
    </row>
    <row r="15" spans="1:15" x14ac:dyDescent="0.25">
      <c r="A15" s="10" t="s">
        <v>19</v>
      </c>
      <c r="B15" s="11" t="s">
        <v>31</v>
      </c>
    </row>
    <row r="16" spans="1:15" x14ac:dyDescent="0.25">
      <c r="B16" s="21" t="s">
        <v>66</v>
      </c>
      <c r="C16" s="10" t="s">
        <v>68</v>
      </c>
      <c r="D16" s="10" t="s">
        <v>69</v>
      </c>
      <c r="E16" s="10" t="s">
        <v>70</v>
      </c>
      <c r="F16" s="10" t="s">
        <v>71</v>
      </c>
    </row>
    <row r="17" spans="1:15" x14ac:dyDescent="0.25">
      <c r="B17" s="11"/>
    </row>
    <row r="18" spans="1:15" x14ac:dyDescent="0.25">
      <c r="A18" s="10" t="s">
        <v>20</v>
      </c>
      <c r="B18" s="11" t="s">
        <v>32</v>
      </c>
    </row>
    <row r="19" spans="1:15" x14ac:dyDescent="0.25">
      <c r="B19" s="21" t="s">
        <v>72</v>
      </c>
      <c r="C19" s="10" t="s">
        <v>73</v>
      </c>
      <c r="D19" s="10" t="s">
        <v>74</v>
      </c>
      <c r="E19" s="10" t="s">
        <v>75</v>
      </c>
      <c r="F19" s="10" t="s">
        <v>76</v>
      </c>
    </row>
    <row r="20" spans="1:15" x14ac:dyDescent="0.25">
      <c r="B20" s="11"/>
    </row>
    <row r="21" spans="1:15" x14ac:dyDescent="0.25">
      <c r="A21" s="10" t="s">
        <v>21</v>
      </c>
      <c r="B21" s="11" t="s">
        <v>33</v>
      </c>
    </row>
    <row r="22" spans="1:15" x14ac:dyDescent="0.25">
      <c r="B22" s="10" t="s">
        <v>77</v>
      </c>
      <c r="C22" s="10" t="s">
        <v>78</v>
      </c>
      <c r="D22" s="10" t="s">
        <v>79</v>
      </c>
      <c r="E22" s="21" t="s">
        <v>80</v>
      </c>
      <c r="F22" s="10" t="s">
        <v>81</v>
      </c>
    </row>
    <row r="23" spans="1:15" x14ac:dyDescent="0.25">
      <c r="E23" s="11"/>
    </row>
    <row r="24" spans="1:15" x14ac:dyDescent="0.25">
      <c r="A24" s="10" t="s">
        <v>22</v>
      </c>
      <c r="B24" s="11" t="s">
        <v>34</v>
      </c>
    </row>
    <row r="25" spans="1:15" x14ac:dyDescent="0.25">
      <c r="B25" s="21" t="s">
        <v>82</v>
      </c>
      <c r="C25" s="20"/>
      <c r="E25" s="10" t="s">
        <v>83</v>
      </c>
      <c r="H25" s="10" t="s">
        <v>84</v>
      </c>
      <c r="K25" s="10" t="s">
        <v>85</v>
      </c>
      <c r="N25" s="10" t="s">
        <v>86</v>
      </c>
    </row>
    <row r="26" spans="1:15" x14ac:dyDescent="0.25">
      <c r="B26" s="12" t="s">
        <v>36</v>
      </c>
      <c r="C26" s="13" t="s">
        <v>37</v>
      </c>
      <c r="E26" s="12" t="s">
        <v>36</v>
      </c>
      <c r="F26" s="13" t="s">
        <v>37</v>
      </c>
      <c r="G26" s="14"/>
      <c r="H26" s="12" t="s">
        <v>36</v>
      </c>
      <c r="I26" s="13" t="s">
        <v>37</v>
      </c>
      <c r="J26" s="14"/>
      <c r="K26" s="12" t="s">
        <v>36</v>
      </c>
      <c r="L26" s="13" t="s">
        <v>37</v>
      </c>
      <c r="M26" s="14"/>
      <c r="N26" s="12" t="s">
        <v>36</v>
      </c>
      <c r="O26" s="13" t="s">
        <v>37</v>
      </c>
    </row>
    <row r="27" spans="1:15" ht="14.4" x14ac:dyDescent="0.3">
      <c r="B27" s="12" t="s">
        <v>38</v>
      </c>
      <c r="C27" s="13">
        <v>5</v>
      </c>
      <c r="D27" s="26">
        <v>5</v>
      </c>
      <c r="E27" s="12" t="s">
        <v>43</v>
      </c>
      <c r="F27" s="13">
        <v>6</v>
      </c>
      <c r="G27" s="14"/>
      <c r="H27" s="12" t="s">
        <v>43</v>
      </c>
      <c r="I27" s="13">
        <v>5</v>
      </c>
      <c r="J27" s="14"/>
      <c r="K27" s="12" t="s">
        <v>44</v>
      </c>
      <c r="L27" s="13">
        <v>12</v>
      </c>
      <c r="M27" s="14"/>
      <c r="N27" s="12" t="s">
        <v>38</v>
      </c>
      <c r="O27" s="13">
        <v>6</v>
      </c>
    </row>
    <row r="28" spans="1:15" ht="14.4" x14ac:dyDescent="0.3">
      <c r="B28" s="12" t="s">
        <v>39</v>
      </c>
      <c r="C28" s="13">
        <v>30</v>
      </c>
      <c r="D28" s="26">
        <v>30</v>
      </c>
      <c r="E28" s="12" t="s">
        <v>39</v>
      </c>
      <c r="F28" s="13">
        <v>29</v>
      </c>
      <c r="G28" s="14"/>
      <c r="H28" s="12" t="s">
        <v>39</v>
      </c>
      <c r="I28" s="13">
        <v>7</v>
      </c>
      <c r="J28" s="14"/>
      <c r="K28" s="12" t="s">
        <v>45</v>
      </c>
      <c r="L28" s="13">
        <v>48</v>
      </c>
      <c r="M28" s="14"/>
      <c r="N28" s="12" t="s">
        <v>39</v>
      </c>
      <c r="O28" s="13">
        <v>6</v>
      </c>
    </row>
    <row r="29" spans="1:15" ht="14.4" x14ac:dyDescent="0.3">
      <c r="B29" s="12" t="s">
        <v>40</v>
      </c>
      <c r="C29" s="13">
        <v>51</v>
      </c>
      <c r="D29" s="26">
        <v>51</v>
      </c>
      <c r="E29" s="12" t="s">
        <v>40</v>
      </c>
      <c r="F29" s="13">
        <v>50</v>
      </c>
      <c r="G29" s="14"/>
      <c r="H29" s="12" t="s">
        <v>40</v>
      </c>
      <c r="I29" s="13">
        <v>48</v>
      </c>
      <c r="J29" s="14"/>
      <c r="K29" s="12" t="s">
        <v>41</v>
      </c>
      <c r="L29" s="13">
        <v>31</v>
      </c>
      <c r="M29" s="14"/>
      <c r="N29" s="12" t="s">
        <v>40</v>
      </c>
      <c r="O29" s="13">
        <v>48</v>
      </c>
    </row>
    <row r="30" spans="1:15" ht="14.4" x14ac:dyDescent="0.3">
      <c r="B30" s="12" t="s">
        <v>41</v>
      </c>
      <c r="C30" s="13">
        <v>14</v>
      </c>
      <c r="D30" s="26">
        <v>14</v>
      </c>
      <c r="E30" s="12" t="s">
        <v>41</v>
      </c>
      <c r="F30" s="13">
        <v>14</v>
      </c>
      <c r="G30" s="14"/>
      <c r="H30" s="12" t="s">
        <v>41</v>
      </c>
      <c r="I30" s="13">
        <v>31</v>
      </c>
      <c r="J30" s="14"/>
      <c r="K30" s="12" t="s">
        <v>42</v>
      </c>
      <c r="L30" s="13">
        <v>15</v>
      </c>
      <c r="M30" s="14"/>
      <c r="N30" s="12" t="s">
        <v>41</v>
      </c>
      <c r="O30" s="13">
        <v>32</v>
      </c>
    </row>
    <row r="31" spans="1:15" ht="14.4" x14ac:dyDescent="0.3">
      <c r="B31" s="12" t="s">
        <v>42</v>
      </c>
      <c r="C31" s="13">
        <v>8</v>
      </c>
      <c r="D31" s="26">
        <v>8</v>
      </c>
      <c r="E31" s="12" t="s">
        <v>42</v>
      </c>
      <c r="F31" s="13">
        <v>8</v>
      </c>
      <c r="G31" s="14"/>
      <c r="H31" s="14"/>
      <c r="I31" s="14"/>
      <c r="J31" s="14"/>
      <c r="K31" s="14"/>
      <c r="L31" s="14"/>
      <c r="M31" s="14"/>
      <c r="N31" s="12" t="s">
        <v>42</v>
      </c>
      <c r="O31" s="13">
        <v>14</v>
      </c>
    </row>
    <row r="32" spans="1:15" x14ac:dyDescent="0.25">
      <c r="B32" s="15"/>
      <c r="C32" s="14"/>
      <c r="E32" s="15"/>
      <c r="F32" s="14"/>
      <c r="G32" s="14"/>
      <c r="H32" s="14"/>
      <c r="I32" s="14"/>
      <c r="J32" s="14"/>
      <c r="K32" s="14"/>
      <c r="L32" s="14"/>
      <c r="M32" s="14"/>
      <c r="N32" s="15"/>
      <c r="O32" s="14"/>
    </row>
    <row r="33" spans="1:15" ht="14.4" x14ac:dyDescent="0.3">
      <c r="A33" s="10" t="s">
        <v>23</v>
      </c>
      <c r="B33" s="11" t="s">
        <v>35</v>
      </c>
      <c r="H33" s="23"/>
      <c r="K33" s="23"/>
      <c r="N33" s="23"/>
    </row>
    <row r="34" spans="1:15" ht="14.4" x14ac:dyDescent="0.3">
      <c r="B34" s="11" t="s">
        <v>87</v>
      </c>
      <c r="C34" s="20" t="s">
        <v>88</v>
      </c>
      <c r="D34" s="10" t="s">
        <v>89</v>
      </c>
      <c r="E34" s="10" t="s">
        <v>90</v>
      </c>
      <c r="F34" s="10" t="s">
        <v>91</v>
      </c>
      <c r="H34" s="23"/>
      <c r="K34" s="23"/>
      <c r="N34" s="23"/>
    </row>
    <row r="35" spans="1:15" ht="14.4" x14ac:dyDescent="0.3">
      <c r="B35" s="11"/>
      <c r="H35" s="23"/>
      <c r="K35" s="23"/>
      <c r="N35" s="23"/>
    </row>
    <row r="36" spans="1:15" ht="14.4" x14ac:dyDescent="0.3">
      <c r="A36" s="10" t="s">
        <v>24</v>
      </c>
      <c r="B36" s="11" t="s">
        <v>28</v>
      </c>
      <c r="H36" s="23"/>
      <c r="K36" s="23"/>
      <c r="N36" s="23"/>
    </row>
    <row r="37" spans="1:15" ht="14.4" x14ac:dyDescent="0.3">
      <c r="B37" s="21" t="s">
        <v>58</v>
      </c>
      <c r="C37" s="10" t="s">
        <v>92</v>
      </c>
      <c r="D37" s="10" t="s">
        <v>93</v>
      </c>
      <c r="E37" s="10" t="s">
        <v>94</v>
      </c>
      <c r="F37" s="10" t="s">
        <v>95</v>
      </c>
      <c r="H37" s="23"/>
      <c r="N37" s="23"/>
    </row>
    <row r="38" spans="1:15" x14ac:dyDescent="0.25">
      <c r="B38" s="11"/>
    </row>
    <row r="39" spans="1:15" ht="18" x14ac:dyDescent="0.35">
      <c r="A39" s="17" t="s">
        <v>57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x14ac:dyDescent="0.25">
      <c r="B40" s="11"/>
    </row>
    <row r="41" spans="1:15" x14ac:dyDescent="0.25">
      <c r="A41" s="11" t="s">
        <v>25</v>
      </c>
      <c r="B41" s="11" t="s">
        <v>148</v>
      </c>
      <c r="C41" s="11"/>
      <c r="D41" s="11"/>
      <c r="E41" s="11"/>
      <c r="F41" s="11"/>
      <c r="G41" s="11"/>
      <c r="H41" s="11"/>
      <c r="I41" s="11"/>
    </row>
    <row r="42" spans="1:15" x14ac:dyDescent="0.25">
      <c r="A42" s="11"/>
      <c r="B42" s="21" t="s">
        <v>96</v>
      </c>
      <c r="C42" s="11" t="s">
        <v>97</v>
      </c>
      <c r="D42" s="11" t="s">
        <v>98</v>
      </c>
      <c r="E42" s="11" t="s">
        <v>99</v>
      </c>
      <c r="F42" s="11" t="s">
        <v>100</v>
      </c>
      <c r="G42" s="11"/>
      <c r="H42" s="11"/>
      <c r="I42" s="11"/>
    </row>
    <row r="43" spans="1:15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15" x14ac:dyDescent="0.25">
      <c r="A44" s="11" t="s">
        <v>26</v>
      </c>
      <c r="B44" s="11" t="s">
        <v>149</v>
      </c>
      <c r="C44" s="11"/>
      <c r="D44" s="11"/>
      <c r="E44" s="11"/>
      <c r="F44" s="11"/>
      <c r="G44" s="11"/>
      <c r="H44" s="11"/>
      <c r="I44" s="11"/>
    </row>
    <row r="45" spans="1:15" x14ac:dyDescent="0.25">
      <c r="A45" s="11"/>
      <c r="B45" s="11" t="s">
        <v>103</v>
      </c>
      <c r="C45" s="11" t="s">
        <v>102</v>
      </c>
      <c r="D45" s="21" t="s">
        <v>104</v>
      </c>
      <c r="E45" s="11" t="s">
        <v>105</v>
      </c>
      <c r="F45" s="11" t="s">
        <v>106</v>
      </c>
      <c r="G45" s="11"/>
      <c r="H45" s="11"/>
      <c r="I45" s="11"/>
    </row>
    <row r="46" spans="1:15" x14ac:dyDescent="0.25">
      <c r="A46" s="11"/>
      <c r="B46" s="11"/>
      <c r="C46" s="11"/>
      <c r="D46" s="11"/>
      <c r="E46" s="11"/>
      <c r="F46" s="11"/>
      <c r="G46" s="11"/>
      <c r="H46" s="11"/>
      <c r="I46" s="11"/>
    </row>
    <row r="47" spans="1:15" x14ac:dyDescent="0.25">
      <c r="A47" s="11" t="s">
        <v>101</v>
      </c>
      <c r="B47" s="11" t="s">
        <v>150</v>
      </c>
      <c r="C47" s="11"/>
      <c r="D47" s="11"/>
      <c r="E47" s="11"/>
      <c r="F47" s="11"/>
      <c r="G47" s="11"/>
      <c r="H47" s="11"/>
      <c r="I47" s="11"/>
    </row>
    <row r="48" spans="1:15" x14ac:dyDescent="0.25">
      <c r="A48" s="11"/>
      <c r="B48" s="11" t="s">
        <v>103</v>
      </c>
      <c r="C48" s="11" t="s">
        <v>102</v>
      </c>
      <c r="D48" s="21" t="s">
        <v>104</v>
      </c>
      <c r="E48" s="11" t="s">
        <v>105</v>
      </c>
      <c r="F48" s="11" t="s">
        <v>106</v>
      </c>
      <c r="G48" s="11"/>
      <c r="H48" s="11"/>
      <c r="I48" s="11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1"/>
    </row>
    <row r="50" spans="1:9" x14ac:dyDescent="0.25">
      <c r="A50" s="11" t="s">
        <v>152</v>
      </c>
      <c r="B50" s="11" t="s">
        <v>108</v>
      </c>
      <c r="C50" s="11"/>
      <c r="D50" s="11"/>
      <c r="E50" s="11"/>
      <c r="F50" s="11"/>
      <c r="G50" s="11"/>
      <c r="H50" s="11"/>
      <c r="I50" s="11"/>
    </row>
    <row r="51" spans="1:9" x14ac:dyDescent="0.25">
      <c r="A51" s="11"/>
      <c r="B51" s="11" t="s">
        <v>109</v>
      </c>
      <c r="C51" s="21" t="s">
        <v>110</v>
      </c>
      <c r="D51" s="11" t="s">
        <v>111</v>
      </c>
      <c r="E51" s="11" t="s">
        <v>112</v>
      </c>
      <c r="F51" s="11" t="s">
        <v>113</v>
      </c>
      <c r="G51" s="11"/>
      <c r="H51" s="11"/>
      <c r="I51" s="11"/>
    </row>
    <row r="52" spans="1:9" x14ac:dyDescent="0.25">
      <c r="A52" s="11"/>
      <c r="B52" s="11"/>
      <c r="C52" s="11"/>
      <c r="D52" s="11"/>
      <c r="E52" s="11"/>
      <c r="F52" s="11"/>
      <c r="G52" s="11"/>
      <c r="H52" s="11"/>
      <c r="I52" s="11"/>
    </row>
    <row r="53" spans="1:9" x14ac:dyDescent="0.25">
      <c r="A53" s="11" t="s">
        <v>107</v>
      </c>
      <c r="B53" s="11" t="s">
        <v>151</v>
      </c>
      <c r="C53" s="11"/>
      <c r="D53" s="11"/>
      <c r="E53" s="11"/>
      <c r="F53" s="11"/>
      <c r="G53" s="11"/>
      <c r="H53" s="11"/>
      <c r="I53" s="11"/>
    </row>
    <row r="54" spans="1:9" x14ac:dyDescent="0.25">
      <c r="A54" s="11"/>
      <c r="B54" s="21" t="s">
        <v>115</v>
      </c>
      <c r="C54" s="11" t="s">
        <v>116</v>
      </c>
      <c r="D54" s="11" t="s">
        <v>117</v>
      </c>
      <c r="E54" s="11" t="s">
        <v>118</v>
      </c>
      <c r="F54" s="11" t="s">
        <v>119</v>
      </c>
      <c r="G54" s="11"/>
      <c r="H54" s="11"/>
      <c r="I54" s="11"/>
    </row>
    <row r="55" spans="1:9" x14ac:dyDescent="0.25">
      <c r="A55" s="11"/>
      <c r="B55" s="11"/>
      <c r="C55" s="11"/>
      <c r="D55" s="11"/>
      <c r="E55" s="11"/>
      <c r="F55" s="11"/>
      <c r="G55" s="11"/>
      <c r="H55" s="11"/>
      <c r="I55" s="11"/>
    </row>
    <row r="56" spans="1:9" x14ac:dyDescent="0.25">
      <c r="A56" s="11" t="s">
        <v>114</v>
      </c>
      <c r="B56" s="11" t="s">
        <v>181</v>
      </c>
      <c r="C56" s="11"/>
      <c r="D56" s="11"/>
      <c r="E56" s="11"/>
      <c r="F56" s="11"/>
      <c r="G56" s="11"/>
      <c r="H56" s="11"/>
      <c r="I56" s="11"/>
    </row>
    <row r="57" spans="1:9" x14ac:dyDescent="0.25">
      <c r="A57" s="11"/>
      <c r="B57" s="21" t="s">
        <v>120</v>
      </c>
      <c r="C57" s="11" t="s">
        <v>121</v>
      </c>
      <c r="D57" s="11" t="s">
        <v>122</v>
      </c>
      <c r="E57" s="11" t="s">
        <v>123</v>
      </c>
      <c r="F57" s="11" t="s">
        <v>124</v>
      </c>
      <c r="G57" s="11"/>
      <c r="H57" s="11"/>
      <c r="I57" s="11"/>
    </row>
    <row r="58" spans="1:9" x14ac:dyDescent="0.25">
      <c r="A58" s="11"/>
      <c r="B58" s="11"/>
      <c r="C58" s="11"/>
      <c r="D58" s="11"/>
      <c r="E58" s="11"/>
      <c r="F58" s="11"/>
      <c r="G58" s="11"/>
      <c r="H58" s="11"/>
      <c r="I58" s="11"/>
    </row>
    <row r="59" spans="1:9" x14ac:dyDescent="0.25">
      <c r="A59" s="11" t="s">
        <v>153</v>
      </c>
      <c r="B59" s="11" t="s">
        <v>182</v>
      </c>
      <c r="C59" s="11"/>
      <c r="D59" s="11"/>
      <c r="E59" s="11"/>
      <c r="F59" s="11"/>
      <c r="G59" s="11"/>
      <c r="H59" s="11"/>
      <c r="I59" s="11"/>
    </row>
    <row r="60" spans="1:9" x14ac:dyDescent="0.25">
      <c r="A60" s="11"/>
      <c r="B60" s="11" t="s">
        <v>126</v>
      </c>
      <c r="C60" s="11" t="s">
        <v>127</v>
      </c>
      <c r="D60" s="11" t="s">
        <v>128</v>
      </c>
      <c r="E60" s="21" t="s">
        <v>129</v>
      </c>
      <c r="F60" s="11" t="s">
        <v>130</v>
      </c>
      <c r="G60" s="11"/>
      <c r="H60" s="11"/>
      <c r="I60" s="11"/>
    </row>
    <row r="61" spans="1:9" x14ac:dyDescent="0.25">
      <c r="A61" s="11"/>
      <c r="B61" s="11"/>
      <c r="C61" s="11"/>
      <c r="D61" s="11"/>
      <c r="E61" s="11"/>
      <c r="F61" s="11"/>
      <c r="G61" s="11"/>
      <c r="H61" s="11"/>
      <c r="I61" s="11"/>
    </row>
    <row r="62" spans="1:9" x14ac:dyDescent="0.25">
      <c r="A62" s="11" t="s">
        <v>125</v>
      </c>
      <c r="B62" s="11" t="s">
        <v>132</v>
      </c>
      <c r="C62" s="11"/>
      <c r="D62" s="11"/>
      <c r="E62" s="11"/>
      <c r="F62" s="11"/>
      <c r="G62" s="11"/>
      <c r="H62" s="11"/>
      <c r="I62" s="11"/>
    </row>
    <row r="63" spans="1:9" x14ac:dyDescent="0.25">
      <c r="A63" s="11"/>
      <c r="B63" s="21" t="s">
        <v>133</v>
      </c>
      <c r="C63" s="11" t="s">
        <v>121</v>
      </c>
      <c r="D63" s="11" t="s">
        <v>134</v>
      </c>
      <c r="E63" s="11" t="s">
        <v>135</v>
      </c>
      <c r="F63" s="11" t="s">
        <v>136</v>
      </c>
      <c r="G63" s="11"/>
      <c r="H63" s="11"/>
      <c r="I63" s="11"/>
    </row>
    <row r="64" spans="1:9" x14ac:dyDescent="0.25">
      <c r="A64" s="11"/>
      <c r="B64" s="11"/>
      <c r="C64" s="11"/>
      <c r="D64" s="11"/>
      <c r="E64" s="11"/>
      <c r="F64" s="11"/>
      <c r="G64" s="11"/>
      <c r="H64" s="11"/>
      <c r="I64" s="11"/>
    </row>
    <row r="65" spans="1:9" x14ac:dyDescent="0.25">
      <c r="A65" s="11" t="s">
        <v>131</v>
      </c>
      <c r="B65" s="11" t="s">
        <v>183</v>
      </c>
      <c r="C65" s="11"/>
      <c r="D65" s="11"/>
      <c r="E65" s="11"/>
      <c r="F65" s="11"/>
      <c r="G65" s="11"/>
      <c r="H65" s="11"/>
      <c r="I65" s="11"/>
    </row>
    <row r="66" spans="1:9" x14ac:dyDescent="0.25">
      <c r="A66" s="11"/>
      <c r="B66" s="11" t="s">
        <v>138</v>
      </c>
      <c r="C66" s="11" t="s">
        <v>139</v>
      </c>
      <c r="D66" s="21" t="s">
        <v>140</v>
      </c>
      <c r="E66" s="11" t="s">
        <v>141</v>
      </c>
      <c r="F66" s="11" t="s">
        <v>142</v>
      </c>
      <c r="G66" s="11"/>
      <c r="H66" s="11"/>
      <c r="I66" s="11"/>
    </row>
    <row r="67" spans="1:9" x14ac:dyDescent="0.25">
      <c r="A67" s="11"/>
      <c r="B67" s="11"/>
      <c r="C67" s="11"/>
      <c r="D67" s="11"/>
      <c r="E67" s="11"/>
      <c r="F67" s="11"/>
      <c r="G67" s="11"/>
      <c r="H67" s="11"/>
      <c r="I67" s="11"/>
    </row>
    <row r="68" spans="1:9" x14ac:dyDescent="0.25">
      <c r="A68" s="11" t="s">
        <v>137</v>
      </c>
      <c r="B68" s="11" t="s">
        <v>184</v>
      </c>
      <c r="C68" s="11"/>
      <c r="D68" s="11"/>
      <c r="E68" s="11"/>
      <c r="F68" s="11"/>
      <c r="G68" s="11"/>
      <c r="H68" s="11"/>
      <c r="I68" s="11"/>
    </row>
    <row r="69" spans="1:9" x14ac:dyDescent="0.25">
      <c r="A69" s="11"/>
      <c r="B69" s="11" t="s">
        <v>144</v>
      </c>
      <c r="C69" s="21" t="s">
        <v>145</v>
      </c>
      <c r="D69" s="11" t="s">
        <v>140</v>
      </c>
      <c r="E69" s="11" t="s">
        <v>146</v>
      </c>
      <c r="F69" s="11" t="s">
        <v>147</v>
      </c>
      <c r="G69" s="11"/>
      <c r="H69" s="11"/>
      <c r="I69" s="11"/>
    </row>
    <row r="71" spans="1:9" x14ac:dyDescent="0.25">
      <c r="A71" s="10" t="s">
        <v>143</v>
      </c>
      <c r="B71" s="11" t="s">
        <v>177</v>
      </c>
    </row>
    <row r="72" spans="1:9" x14ac:dyDescent="0.25">
      <c r="B72" s="11" t="s">
        <v>154</v>
      </c>
      <c r="C72" s="20" t="s">
        <v>155</v>
      </c>
      <c r="D72" s="10" t="s">
        <v>156</v>
      </c>
      <c r="E72" s="10" t="s">
        <v>157</v>
      </c>
      <c r="F72" s="10" t="s">
        <v>158</v>
      </c>
    </row>
    <row r="74" spans="1:9" x14ac:dyDescent="0.25">
      <c r="A74" s="10" t="s">
        <v>159</v>
      </c>
      <c r="B74" s="11" t="s">
        <v>178</v>
      </c>
    </row>
    <row r="75" spans="1:9" x14ac:dyDescent="0.25">
      <c r="B75" s="10" t="s">
        <v>160</v>
      </c>
      <c r="C75" s="10" t="s">
        <v>161</v>
      </c>
      <c r="D75" s="10" t="s">
        <v>140</v>
      </c>
      <c r="E75" s="20" t="s">
        <v>162</v>
      </c>
      <c r="F75" s="10" t="s">
        <v>130</v>
      </c>
    </row>
    <row r="77" spans="1:9" x14ac:dyDescent="0.25">
      <c r="A77" s="10" t="s">
        <v>163</v>
      </c>
      <c r="B77" s="11" t="s">
        <v>179</v>
      </c>
    </row>
    <row r="78" spans="1:9" x14ac:dyDescent="0.25">
      <c r="B78" s="10" t="s">
        <v>160</v>
      </c>
      <c r="C78" s="10" t="s">
        <v>161</v>
      </c>
      <c r="D78" s="10" t="s">
        <v>140</v>
      </c>
      <c r="E78" s="10" t="s">
        <v>162</v>
      </c>
      <c r="F78" s="20" t="s">
        <v>130</v>
      </c>
    </row>
    <row r="80" spans="1:9" x14ac:dyDescent="0.25">
      <c r="A80" s="10" t="s">
        <v>164</v>
      </c>
      <c r="B80" s="11" t="s">
        <v>165</v>
      </c>
    </row>
    <row r="81" spans="1:6" x14ac:dyDescent="0.25">
      <c r="B81" s="10" t="s">
        <v>166</v>
      </c>
      <c r="C81" s="10" t="s">
        <v>167</v>
      </c>
      <c r="D81" s="10" t="s">
        <v>168</v>
      </c>
      <c r="E81" s="10" t="s">
        <v>169</v>
      </c>
      <c r="F81" s="20" t="s">
        <v>170</v>
      </c>
    </row>
    <row r="83" spans="1:6" x14ac:dyDescent="0.25">
      <c r="A83" s="10" t="s">
        <v>176</v>
      </c>
      <c r="B83" s="11" t="s">
        <v>180</v>
      </c>
    </row>
    <row r="84" spans="1:6" x14ac:dyDescent="0.25">
      <c r="B84" s="10" t="s">
        <v>171</v>
      </c>
      <c r="C84" s="10" t="s">
        <v>172</v>
      </c>
      <c r="D84" s="20" t="s">
        <v>173</v>
      </c>
      <c r="E84" s="10" t="s">
        <v>174</v>
      </c>
      <c r="F84" s="10" t="s">
        <v>175</v>
      </c>
    </row>
  </sheetData>
  <phoneticPr fontId="6" type="noConversion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70368-9371-4793-8237-3D5D1726F35B}">
  <dimension ref="A1:M109"/>
  <sheetViews>
    <sheetView zoomScaleNormal="100" workbookViewId="0"/>
  </sheetViews>
  <sheetFormatPr defaultRowHeight="14.4" x14ac:dyDescent="0.3"/>
  <cols>
    <col min="1" max="1" width="8" bestFit="1" customWidth="1"/>
    <col min="3" max="3" width="12.5546875" customWidth="1"/>
    <col min="5" max="5" width="14.6640625" customWidth="1"/>
    <col min="6" max="6" width="16.88671875" customWidth="1"/>
    <col min="7" max="7" width="18.5546875" customWidth="1"/>
    <col min="8" max="8" width="17.21875" customWidth="1"/>
    <col min="9" max="9" width="4.5546875" style="31" customWidth="1"/>
    <col min="10" max="10" width="40.77734375" customWidth="1"/>
    <col min="11" max="11" width="13.5546875" customWidth="1"/>
    <col min="12" max="12" width="8.6640625" customWidth="1"/>
  </cols>
  <sheetData>
    <row r="1" spans="1:13" ht="31.2" x14ac:dyDescent="0.3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4" t="s">
        <v>12</v>
      </c>
    </row>
    <row r="2" spans="1:13" x14ac:dyDescent="0.3">
      <c r="A2" s="3">
        <v>102103</v>
      </c>
      <c r="B2" s="3">
        <v>20</v>
      </c>
      <c r="C2" s="3" t="s">
        <v>13</v>
      </c>
      <c r="D2" s="3" t="s">
        <v>14</v>
      </c>
      <c r="E2" s="3">
        <v>0</v>
      </c>
      <c r="F2" s="3">
        <v>14</v>
      </c>
      <c r="G2" s="3">
        <v>16</v>
      </c>
      <c r="H2" s="5">
        <v>30470</v>
      </c>
      <c r="I2" s="31" t="s">
        <v>198</v>
      </c>
      <c r="J2" t="s">
        <v>187</v>
      </c>
      <c r="K2" s="33">
        <f>AVERAGE(H2:H109)</f>
        <v>38615.666666666664</v>
      </c>
    </row>
    <row r="3" spans="1:13" x14ac:dyDescent="0.3">
      <c r="A3" s="3">
        <v>102105</v>
      </c>
      <c r="B3" s="3">
        <v>21</v>
      </c>
      <c r="C3" s="3" t="s">
        <v>15</v>
      </c>
      <c r="D3" s="3" t="s">
        <v>16</v>
      </c>
      <c r="E3" s="3">
        <v>12</v>
      </c>
      <c r="F3" s="3">
        <v>12</v>
      </c>
      <c r="G3" s="3">
        <v>14</v>
      </c>
      <c r="H3" s="5">
        <v>38224</v>
      </c>
      <c r="I3" s="31" t="s">
        <v>199</v>
      </c>
      <c r="J3" t="s">
        <v>188</v>
      </c>
      <c r="K3" s="34">
        <f>_xlfn.MODE.SNGL(H2:H109)</f>
        <v>10400</v>
      </c>
    </row>
    <row r="4" spans="1:13" x14ac:dyDescent="0.3">
      <c r="A4" s="3">
        <v>103201</v>
      </c>
      <c r="B4" s="3">
        <v>24</v>
      </c>
      <c r="C4" s="3" t="s">
        <v>17</v>
      </c>
      <c r="D4" s="3" t="s">
        <v>16</v>
      </c>
      <c r="E4" s="3">
        <v>15</v>
      </c>
      <c r="F4" s="3">
        <v>17</v>
      </c>
      <c r="G4" s="3">
        <v>12</v>
      </c>
      <c r="H4" s="5">
        <v>31040</v>
      </c>
      <c r="I4" s="31" t="s">
        <v>200</v>
      </c>
      <c r="J4" t="s">
        <v>189</v>
      </c>
      <c r="K4" s="33">
        <f>MEDIAN(H2:H109)</f>
        <v>35941</v>
      </c>
    </row>
    <row r="5" spans="1:13" x14ac:dyDescent="0.3">
      <c r="A5" s="3">
        <v>104205</v>
      </c>
      <c r="B5" s="3">
        <v>32</v>
      </c>
      <c r="C5" s="3" t="s">
        <v>17</v>
      </c>
      <c r="D5" s="3" t="s">
        <v>18</v>
      </c>
      <c r="E5" s="3">
        <v>0</v>
      </c>
      <c r="F5" s="3">
        <v>10</v>
      </c>
      <c r="G5" s="3">
        <v>8</v>
      </c>
      <c r="H5" s="5">
        <v>70650</v>
      </c>
      <c r="I5" s="31" t="s">
        <v>204</v>
      </c>
      <c r="J5" t="s">
        <v>190</v>
      </c>
      <c r="K5" s="35">
        <f>_xlfn.VAR.S(H2:H109)</f>
        <v>199660346.20560747</v>
      </c>
    </row>
    <row r="6" spans="1:13" x14ac:dyDescent="0.3">
      <c r="A6" s="3">
        <v>104754</v>
      </c>
      <c r="B6" s="3">
        <v>37</v>
      </c>
      <c r="C6" s="3" t="s">
        <v>15</v>
      </c>
      <c r="D6" s="3" t="s">
        <v>16</v>
      </c>
      <c r="E6" s="3">
        <v>22</v>
      </c>
      <c r="F6" s="3">
        <v>8</v>
      </c>
      <c r="G6" s="3">
        <v>12</v>
      </c>
      <c r="H6" s="5">
        <v>27058</v>
      </c>
      <c r="I6" s="31" t="s">
        <v>206</v>
      </c>
      <c r="J6" t="s">
        <v>191</v>
      </c>
      <c r="K6" s="34">
        <f>_xlfn.STDEV.S(H2:H109)</f>
        <v>14130.12194588594</v>
      </c>
    </row>
    <row r="7" spans="1:13" x14ac:dyDescent="0.3">
      <c r="A7" s="3">
        <v>105303</v>
      </c>
      <c r="B7" s="3">
        <v>37</v>
      </c>
      <c r="C7" s="3" t="s">
        <v>15</v>
      </c>
      <c r="D7" s="3" t="s">
        <v>16</v>
      </c>
      <c r="E7" s="3">
        <v>1</v>
      </c>
      <c r="F7" s="3">
        <v>13</v>
      </c>
      <c r="G7" s="3">
        <v>18</v>
      </c>
      <c r="H7" s="5">
        <v>44470</v>
      </c>
      <c r="I7" s="31" t="s">
        <v>205</v>
      </c>
      <c r="J7" t="s">
        <v>192</v>
      </c>
      <c r="K7" s="33">
        <f>MIN(H2:H109)</f>
        <v>10400</v>
      </c>
    </row>
    <row r="8" spans="1:13" x14ac:dyDescent="0.3">
      <c r="A8" s="3">
        <v>105852</v>
      </c>
      <c r="B8" s="3">
        <v>18</v>
      </c>
      <c r="C8" s="3" t="s">
        <v>15</v>
      </c>
      <c r="D8" s="3" t="s">
        <v>16</v>
      </c>
      <c r="E8" s="3">
        <v>22</v>
      </c>
      <c r="F8" s="3">
        <v>10</v>
      </c>
      <c r="G8" s="3">
        <v>12</v>
      </c>
      <c r="H8" s="5">
        <v>41122</v>
      </c>
      <c r="I8" s="31" t="s">
        <v>201</v>
      </c>
      <c r="J8" t="s">
        <v>193</v>
      </c>
      <c r="K8" s="33">
        <f>MAX(H2:H109)</f>
        <v>78460</v>
      </c>
    </row>
    <row r="9" spans="1:13" ht="15" thickBot="1" x14ac:dyDescent="0.35">
      <c r="A9" s="3">
        <v>106401</v>
      </c>
      <c r="B9" s="3">
        <v>18</v>
      </c>
      <c r="C9" s="3" t="s">
        <v>13</v>
      </c>
      <c r="D9" s="3" t="s">
        <v>14</v>
      </c>
      <c r="E9" s="3">
        <v>22</v>
      </c>
      <c r="F9" s="3">
        <v>6</v>
      </c>
      <c r="G9" s="3">
        <v>12</v>
      </c>
      <c r="H9" s="5">
        <v>32646</v>
      </c>
    </row>
    <row r="10" spans="1:13" x14ac:dyDescent="0.3">
      <c r="A10" s="3">
        <v>106950</v>
      </c>
      <c r="B10" s="3">
        <v>20</v>
      </c>
      <c r="C10" s="3" t="s">
        <v>13</v>
      </c>
      <c r="D10" s="3" t="s">
        <v>14</v>
      </c>
      <c r="E10" s="3">
        <v>13</v>
      </c>
      <c r="F10" s="3">
        <v>7</v>
      </c>
      <c r="G10" s="3">
        <v>8</v>
      </c>
      <c r="H10" s="5">
        <v>34646</v>
      </c>
      <c r="I10" s="31" t="s">
        <v>202</v>
      </c>
      <c r="K10" t="s">
        <v>194</v>
      </c>
      <c r="L10" s="24" t="s">
        <v>36</v>
      </c>
      <c r="M10" s="24" t="s">
        <v>37</v>
      </c>
    </row>
    <row r="11" spans="1:13" x14ac:dyDescent="0.3">
      <c r="A11" s="3">
        <v>107499</v>
      </c>
      <c r="B11" s="3">
        <v>41</v>
      </c>
      <c r="C11" s="3" t="s">
        <v>15</v>
      </c>
      <c r="D11" s="3" t="s">
        <v>16</v>
      </c>
      <c r="E11" s="3">
        <v>21</v>
      </c>
      <c r="F11" s="3">
        <v>16</v>
      </c>
      <c r="G11" s="3">
        <v>17</v>
      </c>
      <c r="H11" s="5">
        <v>37138</v>
      </c>
      <c r="J11" s="12" t="s">
        <v>38</v>
      </c>
      <c r="K11">
        <v>16000</v>
      </c>
      <c r="L11" s="25">
        <v>16000</v>
      </c>
      <c r="M11" s="26">
        <v>5</v>
      </c>
    </row>
    <row r="12" spans="1:13" x14ac:dyDescent="0.3">
      <c r="A12" s="3">
        <v>108048</v>
      </c>
      <c r="B12" s="3">
        <v>21</v>
      </c>
      <c r="C12" s="3" t="s">
        <v>17</v>
      </c>
      <c r="D12" s="3" t="s">
        <v>18</v>
      </c>
      <c r="E12" s="3">
        <v>49</v>
      </c>
      <c r="F12" s="3">
        <v>14</v>
      </c>
      <c r="G12" s="3">
        <v>15</v>
      </c>
      <c r="H12" s="5">
        <v>70000</v>
      </c>
      <c r="J12" s="12" t="s">
        <v>39</v>
      </c>
      <c r="K12">
        <v>32000</v>
      </c>
      <c r="L12" s="25">
        <v>32000</v>
      </c>
      <c r="M12" s="26">
        <v>30</v>
      </c>
    </row>
    <row r="13" spans="1:13" x14ac:dyDescent="0.3">
      <c r="A13" s="3">
        <v>108597</v>
      </c>
      <c r="B13" s="3">
        <v>20</v>
      </c>
      <c r="C13" s="3" t="s">
        <v>17</v>
      </c>
      <c r="D13" s="3" t="s">
        <v>16</v>
      </c>
      <c r="E13" s="3">
        <v>17</v>
      </c>
      <c r="F13" s="3">
        <v>12</v>
      </c>
      <c r="G13" s="3">
        <v>10</v>
      </c>
      <c r="H13" s="5">
        <v>32464</v>
      </c>
      <c r="J13" s="12" t="s">
        <v>40</v>
      </c>
      <c r="K13">
        <v>48000</v>
      </c>
      <c r="L13" s="25">
        <v>48000</v>
      </c>
      <c r="M13" s="26">
        <v>51</v>
      </c>
    </row>
    <row r="14" spans="1:13" x14ac:dyDescent="0.3">
      <c r="A14" s="3">
        <v>109146</v>
      </c>
      <c r="B14" s="3">
        <v>21</v>
      </c>
      <c r="C14" s="3" t="s">
        <v>15</v>
      </c>
      <c r="D14" s="3" t="s">
        <v>16</v>
      </c>
      <c r="E14" s="3">
        <v>24</v>
      </c>
      <c r="F14" s="3">
        <v>8</v>
      </c>
      <c r="G14" s="3">
        <v>17</v>
      </c>
      <c r="H14" s="5">
        <v>10400</v>
      </c>
      <c r="J14" s="12" t="s">
        <v>41</v>
      </c>
      <c r="K14">
        <v>64000</v>
      </c>
      <c r="L14" s="25">
        <v>64000</v>
      </c>
      <c r="M14" s="26">
        <v>14</v>
      </c>
    </row>
    <row r="15" spans="1:13" x14ac:dyDescent="0.3">
      <c r="A15" s="3">
        <v>109695</v>
      </c>
      <c r="B15" s="3">
        <v>22</v>
      </c>
      <c r="C15" s="3" t="s">
        <v>15</v>
      </c>
      <c r="D15" s="3" t="s">
        <v>16</v>
      </c>
      <c r="E15" s="3">
        <v>10</v>
      </c>
      <c r="F15" s="3">
        <v>12</v>
      </c>
      <c r="G15" s="3">
        <v>10</v>
      </c>
      <c r="H15" s="5">
        <v>40644</v>
      </c>
      <c r="J15" s="12" t="s">
        <v>42</v>
      </c>
      <c r="K15">
        <v>80000</v>
      </c>
      <c r="L15" s="25">
        <v>80000</v>
      </c>
      <c r="M15" s="26">
        <v>8</v>
      </c>
    </row>
    <row r="16" spans="1:13" x14ac:dyDescent="0.3">
      <c r="A16" s="3">
        <v>110244</v>
      </c>
      <c r="B16" s="3">
        <v>37</v>
      </c>
      <c r="C16" s="3" t="s">
        <v>15</v>
      </c>
      <c r="D16" s="3" t="s">
        <v>16</v>
      </c>
      <c r="E16" s="3">
        <v>19</v>
      </c>
      <c r="F16" s="3">
        <v>18</v>
      </c>
      <c r="G16" s="3">
        <v>9</v>
      </c>
      <c r="H16" s="5">
        <v>46000</v>
      </c>
      <c r="L16" s="26" t="s">
        <v>195</v>
      </c>
      <c r="M16" s="26">
        <v>0</v>
      </c>
    </row>
    <row r="17" spans="1:13" x14ac:dyDescent="0.3">
      <c r="A17" s="3">
        <v>110793</v>
      </c>
      <c r="B17" s="3">
        <v>37</v>
      </c>
      <c r="C17" s="3" t="s">
        <v>13</v>
      </c>
      <c r="D17" s="3" t="s">
        <v>14</v>
      </c>
      <c r="E17" s="3">
        <v>51</v>
      </c>
      <c r="F17" s="3">
        <v>12</v>
      </c>
      <c r="G17" s="3">
        <v>0</v>
      </c>
      <c r="H17" s="5">
        <v>32000</v>
      </c>
      <c r="J17" s="27"/>
      <c r="K17" s="27"/>
      <c r="L17" s="28"/>
      <c r="M17" s="28"/>
    </row>
    <row r="18" spans="1:13" x14ac:dyDescent="0.3">
      <c r="A18" s="3">
        <v>111342</v>
      </c>
      <c r="B18" s="3">
        <v>22</v>
      </c>
      <c r="C18" s="3" t="s">
        <v>13</v>
      </c>
      <c r="D18" s="3" t="s">
        <v>14</v>
      </c>
      <c r="E18" s="3">
        <v>37</v>
      </c>
      <c r="F18" s="3">
        <v>12</v>
      </c>
      <c r="G18" s="3">
        <v>12</v>
      </c>
      <c r="H18" s="5">
        <v>30472</v>
      </c>
      <c r="I18" s="31" t="s">
        <v>203</v>
      </c>
      <c r="J18" s="30" t="s">
        <v>196</v>
      </c>
      <c r="K18" s="36">
        <f>COUNT(H2:H109)</f>
        <v>108</v>
      </c>
      <c r="L18" s="22"/>
      <c r="M18" s="23"/>
    </row>
    <row r="19" spans="1:13" x14ac:dyDescent="0.3">
      <c r="A19" s="3">
        <v>111891</v>
      </c>
      <c r="B19" s="3">
        <v>22</v>
      </c>
      <c r="C19" s="3" t="s">
        <v>15</v>
      </c>
      <c r="D19" s="3" t="s">
        <v>16</v>
      </c>
      <c r="E19" s="3">
        <v>19</v>
      </c>
      <c r="F19" s="3">
        <v>8</v>
      </c>
      <c r="G19" s="3">
        <v>13</v>
      </c>
      <c r="H19" s="5">
        <v>31000</v>
      </c>
      <c r="I19" s="31" t="s">
        <v>209</v>
      </c>
      <c r="J19" s="30" t="s">
        <v>197</v>
      </c>
      <c r="K19" s="37">
        <f>K4</f>
        <v>35941</v>
      </c>
      <c r="L19" s="22"/>
      <c r="M19" s="23"/>
    </row>
    <row r="20" spans="1:13" x14ac:dyDescent="0.3">
      <c r="A20" s="3">
        <v>112440</v>
      </c>
      <c r="B20" s="3">
        <v>23</v>
      </c>
      <c r="C20" s="3" t="s">
        <v>17</v>
      </c>
      <c r="D20" s="3" t="s">
        <v>18</v>
      </c>
      <c r="E20" s="3">
        <v>25</v>
      </c>
      <c r="F20" s="3">
        <v>17</v>
      </c>
      <c r="G20" s="3">
        <v>14</v>
      </c>
      <c r="H20" s="5">
        <v>70000</v>
      </c>
      <c r="I20" s="31" t="s">
        <v>213</v>
      </c>
      <c r="J20" s="30" t="s">
        <v>214</v>
      </c>
      <c r="K20" s="27"/>
      <c r="L20" s="22"/>
      <c r="M20" s="23"/>
    </row>
    <row r="21" spans="1:13" x14ac:dyDescent="0.3">
      <c r="A21" s="3">
        <v>112989</v>
      </c>
      <c r="B21" s="3">
        <v>23</v>
      </c>
      <c r="C21" s="3" t="s">
        <v>17</v>
      </c>
      <c r="D21" s="3" t="s">
        <v>16</v>
      </c>
      <c r="E21" s="3">
        <v>25</v>
      </c>
      <c r="F21" s="3">
        <v>10</v>
      </c>
      <c r="G21" s="3">
        <v>12</v>
      </c>
      <c r="H21" s="5">
        <v>28250</v>
      </c>
      <c r="I21" s="31" t="s">
        <v>210</v>
      </c>
      <c r="J21" s="30" t="s">
        <v>215</v>
      </c>
      <c r="K21" s="27"/>
      <c r="L21" s="22"/>
      <c r="M21" s="23"/>
    </row>
    <row r="22" spans="1:13" x14ac:dyDescent="0.3">
      <c r="A22" s="3">
        <v>113538</v>
      </c>
      <c r="B22" s="3">
        <v>23</v>
      </c>
      <c r="C22" s="3" t="s">
        <v>15</v>
      </c>
      <c r="D22" s="3" t="s">
        <v>16</v>
      </c>
      <c r="E22" s="3">
        <v>30</v>
      </c>
      <c r="F22" s="3">
        <v>7</v>
      </c>
      <c r="G22" s="3">
        <v>17</v>
      </c>
      <c r="H22" s="5">
        <v>28400</v>
      </c>
      <c r="I22" s="31" t="s">
        <v>211</v>
      </c>
      <c r="J22" s="30" t="s">
        <v>217</v>
      </c>
      <c r="K22" s="27"/>
      <c r="L22" s="22"/>
      <c r="M22" s="23"/>
    </row>
    <row r="23" spans="1:13" x14ac:dyDescent="0.3">
      <c r="A23" s="3">
        <v>114087</v>
      </c>
      <c r="B23" s="3">
        <v>24</v>
      </c>
      <c r="C23" s="3" t="s">
        <v>15</v>
      </c>
      <c r="D23" s="3" t="s">
        <v>16</v>
      </c>
      <c r="E23" s="3">
        <v>28</v>
      </c>
      <c r="F23" s="3">
        <v>7</v>
      </c>
      <c r="G23" s="3">
        <v>10</v>
      </c>
      <c r="H23" s="5">
        <v>35000</v>
      </c>
      <c r="I23" s="31" t="s">
        <v>212</v>
      </c>
      <c r="J23" s="32" t="s">
        <v>218</v>
      </c>
      <c r="K23" s="36">
        <f>_xlfn.POISSON.DIST(8,6.666666,0)</f>
        <v>0.1231552131431051</v>
      </c>
      <c r="L23" s="23"/>
      <c r="M23" s="23"/>
    </row>
    <row r="24" spans="1:13" x14ac:dyDescent="0.3">
      <c r="A24" s="3">
        <v>114636</v>
      </c>
      <c r="B24" s="3">
        <v>24</v>
      </c>
      <c r="C24" s="3" t="s">
        <v>15</v>
      </c>
      <c r="D24" s="3" t="s">
        <v>16</v>
      </c>
      <c r="E24" s="3">
        <v>27</v>
      </c>
      <c r="F24" s="3">
        <v>12</v>
      </c>
      <c r="G24" s="3">
        <v>8</v>
      </c>
      <c r="H24" s="5">
        <v>32640</v>
      </c>
      <c r="I24" s="31" t="s">
        <v>208</v>
      </c>
      <c r="J24" s="32" t="s">
        <v>219</v>
      </c>
      <c r="K24" s="36">
        <f>1-_xlfn.POISSON.DIST(7,10,1)</f>
        <v>0.77977935339830107</v>
      </c>
      <c r="L24" s="28"/>
      <c r="M24" s="28"/>
    </row>
    <row r="25" spans="1:13" x14ac:dyDescent="0.3">
      <c r="A25" s="3">
        <v>115185</v>
      </c>
      <c r="B25" s="3">
        <v>25</v>
      </c>
      <c r="C25" s="3" t="s">
        <v>13</v>
      </c>
      <c r="D25" s="3" t="s">
        <v>14</v>
      </c>
      <c r="E25" s="3">
        <v>36</v>
      </c>
      <c r="F25" s="3">
        <v>0</v>
      </c>
      <c r="G25" s="3">
        <v>13</v>
      </c>
      <c r="H25" s="5">
        <v>49052</v>
      </c>
      <c r="I25" s="31" t="s">
        <v>216</v>
      </c>
      <c r="J25" s="30" t="s">
        <v>221</v>
      </c>
      <c r="K25" s="27">
        <f>10/36</f>
        <v>0.27777777777777779</v>
      </c>
      <c r="L25" s="36" t="s">
        <v>220</v>
      </c>
      <c r="M25" s="23"/>
    </row>
    <row r="26" spans="1:13" x14ac:dyDescent="0.3">
      <c r="A26" s="3">
        <v>115734</v>
      </c>
      <c r="B26" s="3">
        <v>26</v>
      </c>
      <c r="C26" s="3" t="s">
        <v>13</v>
      </c>
      <c r="D26" s="3" t="s">
        <v>14</v>
      </c>
      <c r="E26" s="3">
        <v>32</v>
      </c>
      <c r="F26" s="3">
        <v>0</v>
      </c>
      <c r="G26" s="3">
        <v>10</v>
      </c>
      <c r="H26" s="5">
        <v>42240</v>
      </c>
      <c r="I26" s="31" t="s">
        <v>207</v>
      </c>
      <c r="J26" s="30" t="s">
        <v>222</v>
      </c>
      <c r="K26" s="27"/>
      <c r="L26" s="22"/>
      <c r="M26" s="23"/>
    </row>
    <row r="27" spans="1:13" x14ac:dyDescent="0.3">
      <c r="A27" s="3">
        <v>116283</v>
      </c>
      <c r="B27" s="3">
        <v>26</v>
      </c>
      <c r="C27" s="3" t="s">
        <v>15</v>
      </c>
      <c r="D27" s="3" t="s">
        <v>16</v>
      </c>
      <c r="E27" s="3">
        <v>12</v>
      </c>
      <c r="F27" s="3">
        <v>14</v>
      </c>
      <c r="G27" s="3">
        <v>6</v>
      </c>
      <c r="H27" s="5">
        <v>26430</v>
      </c>
      <c r="I27" s="31" t="s">
        <v>223</v>
      </c>
      <c r="J27" s="30" t="s">
        <v>224</v>
      </c>
      <c r="K27" s="27"/>
      <c r="L27" s="25" t="s">
        <v>233</v>
      </c>
      <c r="M27" s="23"/>
    </row>
    <row r="28" spans="1:13" x14ac:dyDescent="0.3">
      <c r="A28" s="3">
        <v>116832</v>
      </c>
      <c r="B28" s="3">
        <v>26</v>
      </c>
      <c r="C28" s="3" t="s">
        <v>17</v>
      </c>
      <c r="D28" s="3" t="s">
        <v>16</v>
      </c>
      <c r="E28" s="3">
        <v>15</v>
      </c>
      <c r="F28" s="3">
        <v>14</v>
      </c>
      <c r="G28" s="3">
        <v>12</v>
      </c>
      <c r="H28" s="5">
        <v>39044</v>
      </c>
      <c r="I28" s="31" t="s">
        <v>226</v>
      </c>
      <c r="J28" s="30" t="s">
        <v>225</v>
      </c>
      <c r="K28" s="27"/>
      <c r="L28" s="22"/>
      <c r="M28" s="23"/>
    </row>
    <row r="29" spans="1:13" x14ac:dyDescent="0.3">
      <c r="A29" s="3">
        <v>117381</v>
      </c>
      <c r="B29" s="3">
        <v>26</v>
      </c>
      <c r="C29" s="3" t="s">
        <v>17</v>
      </c>
      <c r="D29" s="3" t="s">
        <v>16</v>
      </c>
      <c r="E29" s="3">
        <v>0</v>
      </c>
      <c r="F29" s="3">
        <v>11</v>
      </c>
      <c r="G29" s="3">
        <v>11</v>
      </c>
      <c r="H29" s="5">
        <v>49930</v>
      </c>
      <c r="I29" s="31" t="s">
        <v>227</v>
      </c>
      <c r="J29" s="32" t="s">
        <v>228</v>
      </c>
      <c r="K29" s="36">
        <f>0.7</f>
        <v>0.7</v>
      </c>
      <c r="L29" s="23"/>
      <c r="M29" s="23"/>
    </row>
    <row r="30" spans="1:13" x14ac:dyDescent="0.3">
      <c r="A30" s="3">
        <v>117930</v>
      </c>
      <c r="B30" s="3">
        <v>27</v>
      </c>
      <c r="C30" s="3" t="s">
        <v>15</v>
      </c>
      <c r="D30" s="3" t="s">
        <v>16</v>
      </c>
      <c r="E30" s="3">
        <v>28</v>
      </c>
      <c r="F30" s="3">
        <v>13</v>
      </c>
      <c r="G30" s="3">
        <v>10</v>
      </c>
      <c r="H30" s="5">
        <v>50224</v>
      </c>
      <c r="I30" s="31" t="s">
        <v>230</v>
      </c>
      <c r="J30" s="32" t="s">
        <v>229</v>
      </c>
      <c r="K30" s="36">
        <f>4*4*4</f>
        <v>64</v>
      </c>
      <c r="L30" s="28"/>
      <c r="M30" s="28"/>
    </row>
    <row r="31" spans="1:13" x14ac:dyDescent="0.3">
      <c r="A31" s="3">
        <v>118479</v>
      </c>
      <c r="B31" s="3">
        <v>27</v>
      </c>
      <c r="C31" s="3" t="s">
        <v>15</v>
      </c>
      <c r="D31" s="3" t="s">
        <v>16</v>
      </c>
      <c r="E31" s="3">
        <v>1</v>
      </c>
      <c r="F31" s="3">
        <v>0</v>
      </c>
      <c r="G31" s="3">
        <v>13</v>
      </c>
      <c r="H31" s="5">
        <v>30406</v>
      </c>
      <c r="I31" s="31" t="s">
        <v>232</v>
      </c>
      <c r="J31" s="30" t="s">
        <v>231</v>
      </c>
      <c r="K31" s="36">
        <f>1-0.7</f>
        <v>0.30000000000000004</v>
      </c>
      <c r="L31" s="22"/>
      <c r="M31" s="23"/>
    </row>
    <row r="32" spans="1:13" x14ac:dyDescent="0.3">
      <c r="A32" s="3">
        <v>119028</v>
      </c>
      <c r="B32" s="3">
        <v>19</v>
      </c>
      <c r="C32" s="3" t="s">
        <v>15</v>
      </c>
      <c r="D32" s="3" t="s">
        <v>16</v>
      </c>
      <c r="E32" s="3">
        <v>28</v>
      </c>
      <c r="F32" s="3">
        <v>16</v>
      </c>
      <c r="G32" s="3">
        <v>13</v>
      </c>
      <c r="H32" s="5">
        <v>24650</v>
      </c>
      <c r="I32" s="31" t="s">
        <v>235</v>
      </c>
      <c r="J32" s="30" t="s">
        <v>234</v>
      </c>
      <c r="K32" s="27"/>
      <c r="L32" s="22"/>
      <c r="M32" s="23"/>
    </row>
    <row r="33" spans="1:13" x14ac:dyDescent="0.3">
      <c r="A33" s="3">
        <v>119577</v>
      </c>
      <c r="B33" s="3">
        <v>20</v>
      </c>
      <c r="C33" s="3" t="s">
        <v>13</v>
      </c>
      <c r="D33" s="3" t="s">
        <v>14</v>
      </c>
      <c r="E33" s="3">
        <v>35</v>
      </c>
      <c r="F33" s="3">
        <v>8</v>
      </c>
      <c r="G33" s="3">
        <v>5</v>
      </c>
      <c r="H33" s="5">
        <v>50466</v>
      </c>
      <c r="I33" s="31" t="s">
        <v>237</v>
      </c>
      <c r="J33" s="30" t="s">
        <v>236</v>
      </c>
      <c r="K33" s="27"/>
      <c r="L33" s="22"/>
      <c r="M33" s="23"/>
    </row>
    <row r="34" spans="1:13" x14ac:dyDescent="0.3">
      <c r="A34" s="3">
        <v>120126</v>
      </c>
      <c r="B34" s="3">
        <v>28</v>
      </c>
      <c r="C34" s="3" t="s">
        <v>13</v>
      </c>
      <c r="D34" s="3" t="s">
        <v>14</v>
      </c>
      <c r="E34" s="3">
        <v>22</v>
      </c>
      <c r="F34" s="3">
        <v>21</v>
      </c>
      <c r="G34" s="3">
        <v>6</v>
      </c>
      <c r="H34" s="5">
        <v>50820</v>
      </c>
      <c r="I34" s="31" t="s">
        <v>239</v>
      </c>
      <c r="J34" s="30" t="s">
        <v>238</v>
      </c>
      <c r="K34" s="27"/>
      <c r="L34" s="22"/>
      <c r="M34" s="23"/>
    </row>
    <row r="35" spans="1:13" x14ac:dyDescent="0.3">
      <c r="A35" s="3">
        <v>120675</v>
      </c>
      <c r="B35" s="3">
        <v>29</v>
      </c>
      <c r="C35" s="3" t="s">
        <v>15</v>
      </c>
      <c r="D35" s="3" t="s">
        <v>16</v>
      </c>
      <c r="E35" s="3">
        <v>16</v>
      </c>
      <c r="F35" s="3">
        <v>11</v>
      </c>
      <c r="G35" s="3">
        <v>10</v>
      </c>
      <c r="H35" s="5">
        <v>31270</v>
      </c>
      <c r="J35" s="27"/>
      <c r="K35" s="27"/>
      <c r="L35" s="23"/>
      <c r="M35" s="23"/>
    </row>
    <row r="36" spans="1:13" x14ac:dyDescent="0.3">
      <c r="A36" s="3">
        <v>121224</v>
      </c>
      <c r="B36" s="3">
        <v>29</v>
      </c>
      <c r="C36" s="3" t="s">
        <v>17</v>
      </c>
      <c r="D36" s="3" t="s">
        <v>16</v>
      </c>
      <c r="E36" s="3">
        <v>20</v>
      </c>
      <c r="F36" s="3">
        <v>7</v>
      </c>
      <c r="G36" s="3">
        <v>11</v>
      </c>
      <c r="H36" s="5">
        <v>37052</v>
      </c>
      <c r="J36" s="27"/>
      <c r="K36" s="27"/>
      <c r="L36" s="28"/>
      <c r="M36" s="28"/>
    </row>
    <row r="37" spans="1:13" x14ac:dyDescent="0.3">
      <c r="A37" s="3">
        <v>121773</v>
      </c>
      <c r="B37" s="3">
        <v>29</v>
      </c>
      <c r="C37" s="3" t="s">
        <v>17</v>
      </c>
      <c r="D37" s="3" t="s">
        <v>16</v>
      </c>
      <c r="E37" s="3">
        <v>13</v>
      </c>
      <c r="F37" s="3">
        <v>14</v>
      </c>
      <c r="G37" s="3">
        <v>18</v>
      </c>
      <c r="H37" s="5">
        <v>46538</v>
      </c>
      <c r="J37" s="29"/>
      <c r="K37" s="27"/>
      <c r="L37" s="22"/>
      <c r="M37" s="23"/>
    </row>
    <row r="38" spans="1:13" x14ac:dyDescent="0.3">
      <c r="A38" s="3">
        <v>122322</v>
      </c>
      <c r="B38" s="3">
        <v>29</v>
      </c>
      <c r="C38" s="3" t="s">
        <v>15</v>
      </c>
      <c r="D38" s="3" t="s">
        <v>16</v>
      </c>
      <c r="E38" s="3">
        <v>29</v>
      </c>
      <c r="F38" s="3">
        <v>11</v>
      </c>
      <c r="G38" s="3">
        <v>9</v>
      </c>
      <c r="H38" s="5">
        <v>30500</v>
      </c>
      <c r="J38" s="29"/>
      <c r="K38" s="27"/>
      <c r="L38" s="22"/>
      <c r="M38" s="23"/>
    </row>
    <row r="39" spans="1:13" x14ac:dyDescent="0.3">
      <c r="A39" s="3">
        <v>122871</v>
      </c>
      <c r="B39" s="3">
        <v>31</v>
      </c>
      <c r="C39" s="3" t="s">
        <v>15</v>
      </c>
      <c r="D39" s="3" t="s">
        <v>16</v>
      </c>
      <c r="E39" s="3">
        <v>10</v>
      </c>
      <c r="F39" s="3">
        <v>12</v>
      </c>
      <c r="G39" s="3">
        <v>11</v>
      </c>
      <c r="H39" s="5">
        <v>46050</v>
      </c>
      <c r="J39" s="29"/>
      <c r="K39" s="27"/>
      <c r="L39" s="22"/>
      <c r="M39" s="23"/>
    </row>
    <row r="40" spans="1:13" x14ac:dyDescent="0.3">
      <c r="A40" s="3">
        <v>123420</v>
      </c>
      <c r="B40" s="3">
        <v>30</v>
      </c>
      <c r="C40" s="3" t="s">
        <v>15</v>
      </c>
      <c r="D40" s="3" t="s">
        <v>16</v>
      </c>
      <c r="E40" s="3">
        <v>8</v>
      </c>
      <c r="F40" s="3">
        <v>9</v>
      </c>
      <c r="G40" s="3">
        <v>12</v>
      </c>
      <c r="H40" s="5">
        <v>45386</v>
      </c>
      <c r="J40" s="29"/>
      <c r="K40" s="27"/>
      <c r="L40" s="22"/>
      <c r="M40" s="23"/>
    </row>
    <row r="41" spans="1:13" x14ac:dyDescent="0.3">
      <c r="A41" s="3">
        <v>123969</v>
      </c>
      <c r="B41" s="3">
        <v>30</v>
      </c>
      <c r="C41" s="3" t="s">
        <v>13</v>
      </c>
      <c r="D41" s="3" t="s">
        <v>14</v>
      </c>
      <c r="E41" s="3">
        <v>15</v>
      </c>
      <c r="F41" s="3">
        <v>12</v>
      </c>
      <c r="G41" s="3">
        <v>15</v>
      </c>
      <c r="H41" s="5">
        <v>31264</v>
      </c>
      <c r="J41" s="29"/>
      <c r="K41" s="27"/>
      <c r="L41" s="22"/>
      <c r="M41" s="23"/>
    </row>
    <row r="42" spans="1:13" x14ac:dyDescent="0.3">
      <c r="A42" s="3">
        <v>124518</v>
      </c>
      <c r="B42" s="3">
        <v>30</v>
      </c>
      <c r="C42" s="3" t="s">
        <v>13</v>
      </c>
      <c r="D42" s="3" t="s">
        <v>14</v>
      </c>
      <c r="E42" s="3">
        <v>28</v>
      </c>
      <c r="F42" s="3">
        <v>18</v>
      </c>
      <c r="G42" s="3">
        <v>15</v>
      </c>
      <c r="H42" s="5">
        <v>35970</v>
      </c>
      <c r="J42" s="27"/>
      <c r="K42" s="27"/>
      <c r="L42" s="23"/>
      <c r="M42" s="23"/>
    </row>
    <row r="43" spans="1:13" x14ac:dyDescent="0.3">
      <c r="A43" s="3">
        <v>102104</v>
      </c>
      <c r="B43" s="3">
        <v>31</v>
      </c>
      <c r="C43" s="3" t="s">
        <v>15</v>
      </c>
      <c r="D43" s="3" t="s">
        <v>16</v>
      </c>
      <c r="E43" s="3">
        <v>26</v>
      </c>
      <c r="F43" s="3">
        <v>13</v>
      </c>
      <c r="G43" s="3">
        <v>14</v>
      </c>
      <c r="H43" s="5">
        <v>51386</v>
      </c>
    </row>
    <row r="44" spans="1:13" x14ac:dyDescent="0.3">
      <c r="A44" s="3">
        <v>102109</v>
      </c>
      <c r="B44" s="3">
        <v>31</v>
      </c>
      <c r="C44" s="3" t="s">
        <v>17</v>
      </c>
      <c r="D44" s="3" t="s">
        <v>16</v>
      </c>
      <c r="E44" s="3">
        <v>35</v>
      </c>
      <c r="F44" s="3">
        <v>7</v>
      </c>
      <c r="G44" s="3">
        <v>13</v>
      </c>
      <c r="H44" s="5">
        <v>51912</v>
      </c>
    </row>
    <row r="45" spans="1:13" x14ac:dyDescent="0.3">
      <c r="A45" s="3">
        <v>102114</v>
      </c>
      <c r="B45" s="3">
        <v>31</v>
      </c>
      <c r="C45" s="3" t="s">
        <v>17</v>
      </c>
      <c r="D45" s="3" t="s">
        <v>16</v>
      </c>
      <c r="E45" s="3">
        <v>29</v>
      </c>
      <c r="F45" s="3">
        <v>9</v>
      </c>
      <c r="G45" s="3">
        <v>11</v>
      </c>
      <c r="H45" s="5">
        <v>39046</v>
      </c>
    </row>
    <row r="46" spans="1:13" x14ac:dyDescent="0.3">
      <c r="A46" s="3">
        <v>102119</v>
      </c>
      <c r="B46" s="3">
        <v>28</v>
      </c>
      <c r="C46" s="3" t="s">
        <v>15</v>
      </c>
      <c r="D46" s="3" t="s">
        <v>16</v>
      </c>
      <c r="E46" s="3">
        <v>21</v>
      </c>
      <c r="F46" s="3">
        <v>12</v>
      </c>
      <c r="G46" s="3">
        <v>15</v>
      </c>
      <c r="H46" s="5">
        <v>30246</v>
      </c>
    </row>
    <row r="47" spans="1:13" x14ac:dyDescent="0.3">
      <c r="A47" s="3">
        <v>102124</v>
      </c>
      <c r="B47" s="3">
        <v>29</v>
      </c>
      <c r="C47" s="3" t="s">
        <v>15</v>
      </c>
      <c r="D47" s="3" t="s">
        <v>16</v>
      </c>
      <c r="E47" s="3">
        <v>24</v>
      </c>
      <c r="F47" s="3">
        <v>14</v>
      </c>
      <c r="G47" s="3">
        <v>8</v>
      </c>
      <c r="H47" s="5">
        <v>33786</v>
      </c>
    </row>
    <row r="48" spans="1:13" x14ac:dyDescent="0.3">
      <c r="A48" s="3">
        <v>102129</v>
      </c>
      <c r="B48" s="3">
        <v>31</v>
      </c>
      <c r="C48" s="3" t="s">
        <v>15</v>
      </c>
      <c r="D48" s="3" t="s">
        <v>16</v>
      </c>
      <c r="E48" s="3">
        <v>20</v>
      </c>
      <c r="F48" s="3">
        <v>15</v>
      </c>
      <c r="G48" s="3">
        <v>12</v>
      </c>
      <c r="H48" s="5">
        <v>33046</v>
      </c>
    </row>
    <row r="49" spans="1:8" x14ac:dyDescent="0.3">
      <c r="A49" s="3">
        <v>102134</v>
      </c>
      <c r="B49" s="3">
        <v>31</v>
      </c>
      <c r="C49" s="3" t="s">
        <v>17</v>
      </c>
      <c r="D49" s="3" t="s">
        <v>16</v>
      </c>
      <c r="E49" s="3">
        <v>14</v>
      </c>
      <c r="F49" s="3">
        <v>11</v>
      </c>
      <c r="G49" s="3">
        <v>9</v>
      </c>
      <c r="H49" s="5">
        <v>23924</v>
      </c>
    </row>
    <row r="50" spans="1:8" x14ac:dyDescent="0.3">
      <c r="A50" s="3">
        <v>102139</v>
      </c>
      <c r="B50" s="3">
        <v>32</v>
      </c>
      <c r="C50" s="3" t="s">
        <v>17</v>
      </c>
      <c r="D50" s="3" t="s">
        <v>16</v>
      </c>
      <c r="E50" s="3">
        <v>17</v>
      </c>
      <c r="F50" s="3">
        <v>0</v>
      </c>
      <c r="G50" s="3">
        <v>6</v>
      </c>
      <c r="H50" s="5">
        <v>10400</v>
      </c>
    </row>
    <row r="51" spans="1:8" x14ac:dyDescent="0.3">
      <c r="A51" s="3">
        <v>102144</v>
      </c>
      <c r="B51" s="3">
        <v>32</v>
      </c>
      <c r="C51" s="3" t="s">
        <v>15</v>
      </c>
      <c r="D51" s="3" t="s">
        <v>16</v>
      </c>
      <c r="E51" s="3">
        <v>47</v>
      </c>
      <c r="F51" s="3">
        <v>0</v>
      </c>
      <c r="G51" s="3">
        <v>14</v>
      </c>
      <c r="H51" s="5">
        <v>40046</v>
      </c>
    </row>
    <row r="52" spans="1:8" x14ac:dyDescent="0.3">
      <c r="A52" s="3">
        <v>102149</v>
      </c>
      <c r="B52" s="3">
        <v>32</v>
      </c>
      <c r="C52" s="3" t="s">
        <v>15</v>
      </c>
      <c r="D52" s="3" t="s">
        <v>16</v>
      </c>
      <c r="E52" s="3">
        <v>19</v>
      </c>
      <c r="F52" s="3">
        <v>0</v>
      </c>
      <c r="G52" s="3">
        <v>8</v>
      </c>
      <c r="H52" s="5">
        <v>38472</v>
      </c>
    </row>
    <row r="53" spans="1:8" x14ac:dyDescent="0.3">
      <c r="A53" s="3">
        <v>102154</v>
      </c>
      <c r="B53" s="3">
        <v>40</v>
      </c>
      <c r="C53" s="3" t="s">
        <v>15</v>
      </c>
      <c r="D53" s="3" t="s">
        <v>16</v>
      </c>
      <c r="E53" s="3">
        <v>13</v>
      </c>
      <c r="F53" s="3">
        <v>15</v>
      </c>
      <c r="G53" s="3">
        <v>10</v>
      </c>
      <c r="H53" s="5">
        <v>42460</v>
      </c>
    </row>
    <row r="54" spans="1:8" x14ac:dyDescent="0.3">
      <c r="A54" s="3">
        <v>102159</v>
      </c>
      <c r="B54" s="3">
        <v>33</v>
      </c>
      <c r="C54" s="3" t="s">
        <v>13</v>
      </c>
      <c r="D54" s="3" t="s">
        <v>14</v>
      </c>
      <c r="E54" s="3">
        <v>22</v>
      </c>
      <c r="F54" s="3">
        <v>19</v>
      </c>
      <c r="G54" s="3">
        <v>3</v>
      </c>
      <c r="H54" s="5">
        <v>52046</v>
      </c>
    </row>
    <row r="55" spans="1:8" x14ac:dyDescent="0.3">
      <c r="A55" s="3">
        <v>102164</v>
      </c>
      <c r="B55" s="3">
        <v>33</v>
      </c>
      <c r="C55" s="3" t="s">
        <v>13</v>
      </c>
      <c r="D55" s="3" t="s">
        <v>14</v>
      </c>
      <c r="E55" s="3">
        <v>22</v>
      </c>
      <c r="F55" s="3">
        <v>15</v>
      </c>
      <c r="G55" s="3">
        <v>12</v>
      </c>
      <c r="H55" s="5">
        <v>10400</v>
      </c>
    </row>
    <row r="56" spans="1:8" x14ac:dyDescent="0.3">
      <c r="A56" s="3">
        <v>102169</v>
      </c>
      <c r="B56" s="3">
        <v>54</v>
      </c>
      <c r="C56" s="3" t="s">
        <v>15</v>
      </c>
      <c r="D56" s="3" t="s">
        <v>16</v>
      </c>
      <c r="E56" s="3">
        <v>10</v>
      </c>
      <c r="F56" s="3">
        <v>9</v>
      </c>
      <c r="G56" s="3">
        <v>13</v>
      </c>
      <c r="H56" s="5">
        <v>32000</v>
      </c>
    </row>
    <row r="57" spans="1:8" x14ac:dyDescent="0.3">
      <c r="A57" s="3">
        <v>102174</v>
      </c>
      <c r="B57" s="3">
        <v>34</v>
      </c>
      <c r="C57" s="3" t="s">
        <v>17</v>
      </c>
      <c r="D57" s="3" t="s">
        <v>18</v>
      </c>
      <c r="E57" s="3">
        <v>16</v>
      </c>
      <c r="F57" s="3">
        <v>10</v>
      </c>
      <c r="G57" s="3">
        <v>21</v>
      </c>
      <c r="H57" s="5">
        <v>76904</v>
      </c>
    </row>
    <row r="58" spans="1:8" x14ac:dyDescent="0.3">
      <c r="A58" s="3">
        <v>102179</v>
      </c>
      <c r="B58" s="3">
        <v>34</v>
      </c>
      <c r="C58" s="3" t="s">
        <v>17</v>
      </c>
      <c r="D58" s="3" t="s">
        <v>18</v>
      </c>
      <c r="E58" s="3">
        <v>26</v>
      </c>
      <c r="F58" s="3">
        <v>20</v>
      </c>
      <c r="G58" s="3">
        <v>13</v>
      </c>
      <c r="H58" s="5">
        <v>78460</v>
      </c>
    </row>
    <row r="59" spans="1:8" x14ac:dyDescent="0.3">
      <c r="A59" s="3">
        <v>102184</v>
      </c>
      <c r="B59" s="3">
        <v>23</v>
      </c>
      <c r="C59" s="3" t="s">
        <v>15</v>
      </c>
      <c r="D59" s="3" t="s">
        <v>16</v>
      </c>
      <c r="E59" s="3">
        <v>24</v>
      </c>
      <c r="F59" s="3">
        <v>11</v>
      </c>
      <c r="G59" s="3">
        <v>9</v>
      </c>
      <c r="H59" s="5">
        <v>49396</v>
      </c>
    </row>
    <row r="60" spans="1:8" x14ac:dyDescent="0.3">
      <c r="A60" s="3">
        <v>102189</v>
      </c>
      <c r="B60" s="3">
        <v>34</v>
      </c>
      <c r="C60" s="3" t="s">
        <v>15</v>
      </c>
      <c r="D60" s="3" t="s">
        <v>16</v>
      </c>
      <c r="E60" s="3">
        <v>29</v>
      </c>
      <c r="F60" s="3">
        <v>11</v>
      </c>
      <c r="G60" s="3">
        <v>12</v>
      </c>
      <c r="H60" s="5">
        <v>47264</v>
      </c>
    </row>
    <row r="61" spans="1:8" x14ac:dyDescent="0.3">
      <c r="A61" s="3">
        <v>102194</v>
      </c>
      <c r="B61" s="3">
        <v>35</v>
      </c>
      <c r="C61" s="3" t="s">
        <v>15</v>
      </c>
      <c r="D61" s="3" t="s">
        <v>16</v>
      </c>
      <c r="E61" s="3">
        <v>18</v>
      </c>
      <c r="F61" s="3">
        <v>15</v>
      </c>
      <c r="G61" s="3">
        <v>11</v>
      </c>
      <c r="H61" s="5">
        <v>49992</v>
      </c>
    </row>
    <row r="62" spans="1:8" x14ac:dyDescent="0.3">
      <c r="A62" s="3">
        <v>102199</v>
      </c>
      <c r="B62" s="3">
        <v>35</v>
      </c>
      <c r="C62" s="3" t="s">
        <v>13</v>
      </c>
      <c r="D62" s="3" t="s">
        <v>14</v>
      </c>
      <c r="E62" s="3">
        <v>29</v>
      </c>
      <c r="F62" s="3">
        <v>0</v>
      </c>
      <c r="G62" s="3">
        <v>10</v>
      </c>
      <c r="H62" s="5">
        <v>37126</v>
      </c>
    </row>
    <row r="63" spans="1:8" x14ac:dyDescent="0.3">
      <c r="A63" s="3">
        <v>102204</v>
      </c>
      <c r="B63" s="3">
        <v>22</v>
      </c>
      <c r="C63" s="3" t="s">
        <v>13</v>
      </c>
      <c r="D63" s="3" t="s">
        <v>14</v>
      </c>
      <c r="E63" s="3">
        <v>26</v>
      </c>
      <c r="F63" s="3">
        <v>12</v>
      </c>
      <c r="G63" s="3">
        <v>14</v>
      </c>
      <c r="H63" s="5">
        <v>30650</v>
      </c>
    </row>
    <row r="64" spans="1:8" x14ac:dyDescent="0.3">
      <c r="A64" s="3">
        <v>102209</v>
      </c>
      <c r="B64" s="3">
        <v>35</v>
      </c>
      <c r="C64" s="3" t="s">
        <v>15</v>
      </c>
      <c r="D64" s="3" t="s">
        <v>16</v>
      </c>
      <c r="E64" s="3">
        <v>13</v>
      </c>
      <c r="F64" s="3">
        <v>11</v>
      </c>
      <c r="G64" s="3">
        <v>12</v>
      </c>
      <c r="H64" s="5">
        <v>40504</v>
      </c>
    </row>
    <row r="65" spans="1:8" x14ac:dyDescent="0.3">
      <c r="A65" s="3">
        <v>102214</v>
      </c>
      <c r="B65" s="3">
        <v>35</v>
      </c>
      <c r="C65" s="3" t="s">
        <v>17</v>
      </c>
      <c r="D65" s="3" t="s">
        <v>16</v>
      </c>
      <c r="E65" s="3">
        <v>30</v>
      </c>
      <c r="F65" s="3">
        <v>9</v>
      </c>
      <c r="G65" s="3">
        <v>12</v>
      </c>
      <c r="H65" s="5">
        <v>48000</v>
      </c>
    </row>
    <row r="66" spans="1:8" x14ac:dyDescent="0.3">
      <c r="A66" s="3">
        <v>102219</v>
      </c>
      <c r="B66" s="3">
        <v>36</v>
      </c>
      <c r="C66" s="3" t="s">
        <v>17</v>
      </c>
      <c r="D66" s="3" t="s">
        <v>16</v>
      </c>
      <c r="E66" s="3">
        <v>40</v>
      </c>
      <c r="F66" s="3">
        <v>11</v>
      </c>
      <c r="G66" s="3">
        <v>13</v>
      </c>
      <c r="H66" s="5">
        <v>54064</v>
      </c>
    </row>
    <row r="67" spans="1:8" x14ac:dyDescent="0.3">
      <c r="A67" s="3">
        <v>102224</v>
      </c>
      <c r="B67" s="3">
        <v>36</v>
      </c>
      <c r="C67" s="3" t="s">
        <v>15</v>
      </c>
      <c r="D67" s="3" t="s">
        <v>16</v>
      </c>
      <c r="E67" s="3">
        <v>20</v>
      </c>
      <c r="F67" s="3">
        <v>12</v>
      </c>
      <c r="G67" s="3">
        <v>17</v>
      </c>
      <c r="H67" s="5">
        <v>30472</v>
      </c>
    </row>
    <row r="68" spans="1:8" x14ac:dyDescent="0.3">
      <c r="A68" s="3">
        <v>102229</v>
      </c>
      <c r="B68" s="3">
        <v>51</v>
      </c>
      <c r="C68" s="3" t="s">
        <v>13</v>
      </c>
      <c r="D68" s="3" t="s">
        <v>14</v>
      </c>
      <c r="E68" s="3">
        <v>14</v>
      </c>
      <c r="F68" s="3">
        <v>11</v>
      </c>
      <c r="G68" s="3">
        <v>9</v>
      </c>
      <c r="H68" s="5">
        <v>22472</v>
      </c>
    </row>
    <row r="69" spans="1:8" x14ac:dyDescent="0.3">
      <c r="A69" s="3">
        <v>102234</v>
      </c>
      <c r="B69" s="3">
        <v>36</v>
      </c>
      <c r="C69" s="3" t="s">
        <v>15</v>
      </c>
      <c r="D69" s="3" t="s">
        <v>16</v>
      </c>
      <c r="E69" s="3">
        <v>4</v>
      </c>
      <c r="F69" s="3">
        <v>9</v>
      </c>
      <c r="G69" s="3">
        <v>14</v>
      </c>
      <c r="H69" s="5">
        <v>32050</v>
      </c>
    </row>
    <row r="70" spans="1:8" x14ac:dyDescent="0.3">
      <c r="A70" s="3">
        <v>102239</v>
      </c>
      <c r="B70" s="3">
        <v>37</v>
      </c>
      <c r="C70" s="3" t="s">
        <v>17</v>
      </c>
      <c r="D70" s="3" t="s">
        <v>16</v>
      </c>
      <c r="E70" s="3">
        <v>22</v>
      </c>
      <c r="F70" s="3">
        <v>8</v>
      </c>
      <c r="G70" s="3">
        <v>12</v>
      </c>
      <c r="H70" s="5">
        <v>30246</v>
      </c>
    </row>
    <row r="71" spans="1:8" x14ac:dyDescent="0.3">
      <c r="A71" s="3">
        <v>102244</v>
      </c>
      <c r="B71" s="3">
        <v>37</v>
      </c>
      <c r="C71" s="3" t="s">
        <v>17</v>
      </c>
      <c r="D71" s="3" t="s">
        <v>16</v>
      </c>
      <c r="E71" s="3">
        <v>15</v>
      </c>
      <c r="F71" s="3">
        <v>9</v>
      </c>
      <c r="G71" s="3">
        <v>13</v>
      </c>
      <c r="H71" s="5">
        <v>53042</v>
      </c>
    </row>
    <row r="72" spans="1:8" x14ac:dyDescent="0.3">
      <c r="A72" s="3">
        <v>102249</v>
      </c>
      <c r="B72" s="3">
        <v>37</v>
      </c>
      <c r="C72" s="3" t="s">
        <v>15</v>
      </c>
      <c r="D72" s="3" t="s">
        <v>16</v>
      </c>
      <c r="E72" s="3">
        <v>14</v>
      </c>
      <c r="F72" s="3">
        <v>12</v>
      </c>
      <c r="G72" s="3">
        <v>13</v>
      </c>
      <c r="H72" s="5">
        <v>40470</v>
      </c>
    </row>
    <row r="73" spans="1:8" x14ac:dyDescent="0.3">
      <c r="A73" s="3">
        <v>102254</v>
      </c>
      <c r="B73" s="3">
        <v>37</v>
      </c>
      <c r="C73" s="3" t="s">
        <v>13</v>
      </c>
      <c r="D73" s="3" t="s">
        <v>14</v>
      </c>
      <c r="E73" s="3">
        <v>18</v>
      </c>
      <c r="F73" s="3">
        <v>11</v>
      </c>
      <c r="G73" s="3">
        <v>4</v>
      </c>
      <c r="H73" s="5">
        <v>42640</v>
      </c>
    </row>
    <row r="74" spans="1:8" x14ac:dyDescent="0.3">
      <c r="A74" s="3">
        <v>102259</v>
      </c>
      <c r="B74" s="3">
        <v>39</v>
      </c>
      <c r="C74" s="3" t="s">
        <v>15</v>
      </c>
      <c r="D74" s="3" t="s">
        <v>16</v>
      </c>
      <c r="E74" s="3">
        <v>32</v>
      </c>
      <c r="F74" s="3">
        <v>0</v>
      </c>
      <c r="G74" s="3">
        <v>10</v>
      </c>
      <c r="H74" s="5">
        <v>35912</v>
      </c>
    </row>
    <row r="75" spans="1:8" x14ac:dyDescent="0.3">
      <c r="A75" s="3">
        <v>102264</v>
      </c>
      <c r="B75" s="3">
        <v>39</v>
      </c>
      <c r="C75" s="3" t="s">
        <v>17</v>
      </c>
      <c r="D75" s="3" t="s">
        <v>16</v>
      </c>
      <c r="E75" s="3">
        <v>35</v>
      </c>
      <c r="F75" s="3">
        <v>0</v>
      </c>
      <c r="G75" s="3">
        <v>8</v>
      </c>
      <c r="H75" s="5">
        <v>32570</v>
      </c>
    </row>
    <row r="76" spans="1:8" x14ac:dyDescent="0.3">
      <c r="A76" s="3">
        <v>102269</v>
      </c>
      <c r="B76" s="3">
        <v>26</v>
      </c>
      <c r="C76" s="3" t="s">
        <v>17</v>
      </c>
      <c r="D76" s="3" t="s">
        <v>16</v>
      </c>
      <c r="E76" s="3">
        <v>18</v>
      </c>
      <c r="F76" s="3">
        <v>0</v>
      </c>
      <c r="G76" s="3">
        <v>9</v>
      </c>
      <c r="H76" s="5">
        <v>33704</v>
      </c>
    </row>
    <row r="77" spans="1:8" x14ac:dyDescent="0.3">
      <c r="A77" s="3">
        <v>102274</v>
      </c>
      <c r="B77" s="3">
        <v>25</v>
      </c>
      <c r="C77" s="3" t="s">
        <v>15</v>
      </c>
      <c r="D77" s="3" t="s">
        <v>16</v>
      </c>
      <c r="E77" s="3">
        <v>23</v>
      </c>
      <c r="F77" s="3">
        <v>13</v>
      </c>
      <c r="G77" s="3">
        <v>10</v>
      </c>
      <c r="H77" s="5">
        <v>44724</v>
      </c>
    </row>
    <row r="78" spans="1:8" x14ac:dyDescent="0.3">
      <c r="A78" s="3">
        <v>102279</v>
      </c>
      <c r="B78" s="3">
        <v>23</v>
      </c>
      <c r="C78" s="3" t="s">
        <v>13</v>
      </c>
      <c r="D78" s="3" t="s">
        <v>14</v>
      </c>
      <c r="E78" s="3">
        <v>33</v>
      </c>
      <c r="F78" s="3">
        <v>10</v>
      </c>
      <c r="G78" s="3">
        <v>15</v>
      </c>
      <c r="H78" s="5">
        <v>23970</v>
      </c>
    </row>
    <row r="79" spans="1:8" x14ac:dyDescent="0.3">
      <c r="A79" s="3">
        <v>102284</v>
      </c>
      <c r="B79" s="3">
        <v>40</v>
      </c>
      <c r="C79" s="3" t="s">
        <v>15</v>
      </c>
      <c r="D79" s="3" t="s">
        <v>16</v>
      </c>
      <c r="E79" s="3">
        <v>12</v>
      </c>
      <c r="F79" s="3">
        <v>8</v>
      </c>
      <c r="G79" s="3">
        <v>17</v>
      </c>
      <c r="H79" s="5">
        <v>10400</v>
      </c>
    </row>
    <row r="80" spans="1:8" x14ac:dyDescent="0.3">
      <c r="A80" s="3">
        <v>102289</v>
      </c>
      <c r="B80" s="3">
        <v>40</v>
      </c>
      <c r="C80" s="3" t="s">
        <v>17</v>
      </c>
      <c r="D80" s="3" t="s">
        <v>16</v>
      </c>
      <c r="E80" s="3">
        <v>23</v>
      </c>
      <c r="F80" s="3">
        <v>0</v>
      </c>
      <c r="G80" s="3">
        <v>11</v>
      </c>
      <c r="H80" s="5">
        <v>19044</v>
      </c>
    </row>
    <row r="81" spans="1:11" x14ac:dyDescent="0.3">
      <c r="A81" s="3">
        <v>102294</v>
      </c>
      <c r="B81" s="3">
        <v>40</v>
      </c>
      <c r="C81" s="3" t="s">
        <v>17</v>
      </c>
      <c r="D81" s="3" t="s">
        <v>16</v>
      </c>
      <c r="E81" s="3">
        <v>26</v>
      </c>
      <c r="F81" s="3">
        <v>9</v>
      </c>
      <c r="G81" s="3">
        <v>14</v>
      </c>
      <c r="H81" s="5">
        <v>19456</v>
      </c>
    </row>
    <row r="82" spans="1:11" x14ac:dyDescent="0.3">
      <c r="A82" s="3">
        <v>102299</v>
      </c>
      <c r="B82" s="3">
        <v>41</v>
      </c>
      <c r="C82" s="3" t="s">
        <v>15</v>
      </c>
      <c r="D82" s="3" t="s">
        <v>16</v>
      </c>
      <c r="E82" s="3">
        <v>33</v>
      </c>
      <c r="F82" s="3">
        <v>11</v>
      </c>
      <c r="G82" s="3">
        <v>6</v>
      </c>
      <c r="H82" s="5">
        <v>24046</v>
      </c>
    </row>
    <row r="83" spans="1:11" x14ac:dyDescent="0.3">
      <c r="A83" s="3">
        <v>102304</v>
      </c>
      <c r="B83" s="3">
        <v>41</v>
      </c>
      <c r="C83" s="3" t="s">
        <v>13</v>
      </c>
      <c r="D83" s="3" t="s">
        <v>14</v>
      </c>
      <c r="E83" s="3">
        <v>6</v>
      </c>
      <c r="F83" s="3">
        <v>9</v>
      </c>
      <c r="G83" s="3">
        <v>15</v>
      </c>
      <c r="H83" s="5">
        <v>31792</v>
      </c>
    </row>
    <row r="84" spans="1:11" x14ac:dyDescent="0.3">
      <c r="A84" s="3">
        <v>102309</v>
      </c>
      <c r="B84" s="3">
        <v>42</v>
      </c>
      <c r="C84" s="3" t="s">
        <v>15</v>
      </c>
      <c r="D84" s="3" t="s">
        <v>16</v>
      </c>
      <c r="E84" s="3">
        <v>0</v>
      </c>
      <c r="F84" s="3">
        <v>17</v>
      </c>
      <c r="G84" s="3">
        <v>9</v>
      </c>
      <c r="H84" s="5">
        <v>35164</v>
      </c>
    </row>
    <row r="85" spans="1:11" x14ac:dyDescent="0.3">
      <c r="A85" s="3">
        <v>102314</v>
      </c>
      <c r="B85" s="3">
        <v>42</v>
      </c>
      <c r="C85" s="3" t="s">
        <v>17</v>
      </c>
      <c r="D85" s="3" t="s">
        <v>16</v>
      </c>
      <c r="E85" s="3">
        <v>28</v>
      </c>
      <c r="F85" s="3">
        <v>12</v>
      </c>
      <c r="G85" s="3">
        <v>11</v>
      </c>
      <c r="H85" s="5">
        <v>34730</v>
      </c>
    </row>
    <row r="86" spans="1:11" x14ac:dyDescent="0.3">
      <c r="A86" s="3">
        <v>102319</v>
      </c>
      <c r="B86" s="3">
        <v>42</v>
      </c>
      <c r="C86" s="3" t="s">
        <v>17</v>
      </c>
      <c r="D86" s="3" t="s">
        <v>16</v>
      </c>
      <c r="E86" s="3">
        <v>2</v>
      </c>
      <c r="F86" s="3">
        <v>8</v>
      </c>
      <c r="G86" s="3">
        <v>11</v>
      </c>
      <c r="H86" s="5">
        <v>53044</v>
      </c>
    </row>
    <row r="87" spans="1:11" x14ac:dyDescent="0.3">
      <c r="A87" s="3">
        <v>112255</v>
      </c>
      <c r="B87" s="3">
        <v>44</v>
      </c>
      <c r="C87" s="3" t="s">
        <v>15</v>
      </c>
      <c r="D87" s="3" t="s">
        <v>16</v>
      </c>
      <c r="E87" s="3">
        <v>34</v>
      </c>
      <c r="F87" s="3">
        <v>11</v>
      </c>
      <c r="G87" s="3">
        <v>12</v>
      </c>
      <c r="H87" s="5">
        <v>42046</v>
      </c>
    </row>
    <row r="88" spans="1:11" x14ac:dyDescent="0.3">
      <c r="A88" s="3">
        <v>102329</v>
      </c>
      <c r="B88" s="3">
        <v>33</v>
      </c>
      <c r="C88" s="3" t="s">
        <v>13</v>
      </c>
      <c r="D88" s="3" t="s">
        <v>14</v>
      </c>
      <c r="E88" s="3">
        <v>18</v>
      </c>
      <c r="F88" s="3">
        <v>9</v>
      </c>
      <c r="G88" s="3">
        <v>16</v>
      </c>
      <c r="H88" s="5">
        <v>41192</v>
      </c>
      <c r="K88" s="6"/>
    </row>
    <row r="89" spans="1:11" x14ac:dyDescent="0.3">
      <c r="A89" s="3">
        <v>924030</v>
      </c>
      <c r="B89" s="3">
        <v>45</v>
      </c>
      <c r="C89" s="3" t="s">
        <v>15</v>
      </c>
      <c r="D89" s="3" t="s">
        <v>16</v>
      </c>
      <c r="E89" s="3">
        <v>20</v>
      </c>
      <c r="F89" s="3">
        <v>17</v>
      </c>
      <c r="G89" s="3">
        <v>10</v>
      </c>
      <c r="H89" s="5">
        <v>32252</v>
      </c>
    </row>
    <row r="90" spans="1:11" x14ac:dyDescent="0.3">
      <c r="A90" s="3">
        <v>824771</v>
      </c>
      <c r="B90" s="3">
        <v>45</v>
      </c>
      <c r="C90" s="3" t="s">
        <v>17</v>
      </c>
      <c r="D90" s="3" t="s">
        <v>16</v>
      </c>
      <c r="E90" s="3">
        <v>22</v>
      </c>
      <c r="F90" s="3">
        <v>16</v>
      </c>
      <c r="G90" s="3">
        <v>7</v>
      </c>
      <c r="H90" s="5">
        <v>26472</v>
      </c>
      <c r="K90" s="6"/>
    </row>
    <row r="91" spans="1:11" x14ac:dyDescent="0.3">
      <c r="A91" s="3">
        <v>725514</v>
      </c>
      <c r="B91" s="3">
        <v>51</v>
      </c>
      <c r="C91" s="3" t="s">
        <v>15</v>
      </c>
      <c r="D91" s="3" t="s">
        <v>16</v>
      </c>
      <c r="E91" s="3">
        <v>35</v>
      </c>
      <c r="F91" s="3">
        <v>8</v>
      </c>
      <c r="G91" s="3">
        <v>12</v>
      </c>
      <c r="H91" s="5">
        <v>32506</v>
      </c>
    </row>
    <row r="92" spans="1:11" x14ac:dyDescent="0.3">
      <c r="A92" s="3">
        <v>626255</v>
      </c>
      <c r="B92" s="3">
        <v>46</v>
      </c>
      <c r="C92" s="3" t="s">
        <v>13</v>
      </c>
      <c r="D92" s="3" t="s">
        <v>14</v>
      </c>
      <c r="E92" s="3">
        <v>17</v>
      </c>
      <c r="F92" s="3">
        <v>15</v>
      </c>
      <c r="G92" s="3">
        <v>12</v>
      </c>
      <c r="H92" s="5">
        <v>32650</v>
      </c>
    </row>
    <row r="93" spans="1:11" x14ac:dyDescent="0.3">
      <c r="A93" s="3">
        <v>526949</v>
      </c>
      <c r="B93" s="3">
        <v>32</v>
      </c>
      <c r="C93" s="3" t="s">
        <v>15</v>
      </c>
      <c r="D93" s="3" t="s">
        <v>16</v>
      </c>
      <c r="E93" s="3">
        <v>22</v>
      </c>
      <c r="F93" s="3">
        <v>17</v>
      </c>
      <c r="G93" s="3">
        <v>5</v>
      </c>
      <c r="H93" s="5">
        <v>31996</v>
      </c>
      <c r="K93" s="6"/>
    </row>
    <row r="94" spans="1:11" x14ac:dyDescent="0.3">
      <c r="A94" s="3">
        <v>427273</v>
      </c>
      <c r="B94" s="3">
        <v>46</v>
      </c>
      <c r="C94" s="3" t="s">
        <v>17</v>
      </c>
      <c r="D94" s="3" t="s">
        <v>16</v>
      </c>
      <c r="E94" s="3">
        <v>7</v>
      </c>
      <c r="F94" s="3">
        <v>8</v>
      </c>
      <c r="G94" s="3">
        <v>17</v>
      </c>
      <c r="H94" s="5">
        <v>42512</v>
      </c>
      <c r="K94" s="6"/>
    </row>
    <row r="95" spans="1:11" x14ac:dyDescent="0.3">
      <c r="A95" s="3">
        <v>328147</v>
      </c>
      <c r="B95" s="3">
        <v>47</v>
      </c>
      <c r="C95" s="3" t="s">
        <v>15</v>
      </c>
      <c r="D95" s="3" t="s">
        <v>16</v>
      </c>
      <c r="E95" s="3">
        <v>12</v>
      </c>
      <c r="F95" s="3">
        <v>10</v>
      </c>
      <c r="G95" s="3">
        <v>17</v>
      </c>
      <c r="H95" s="5">
        <v>54346</v>
      </c>
    </row>
    <row r="96" spans="1:11" x14ac:dyDescent="0.3">
      <c r="A96" s="3">
        <v>229021</v>
      </c>
      <c r="B96" s="3">
        <v>48</v>
      </c>
      <c r="C96" s="3" t="s">
        <v>13</v>
      </c>
      <c r="D96" s="3" t="s">
        <v>14</v>
      </c>
      <c r="E96" s="3">
        <v>17</v>
      </c>
      <c r="F96" s="3">
        <v>4</v>
      </c>
      <c r="G96" s="3">
        <v>8</v>
      </c>
      <c r="H96" s="5">
        <v>40470</v>
      </c>
      <c r="K96" s="7"/>
    </row>
    <row r="97" spans="1:12" x14ac:dyDescent="0.3">
      <c r="A97" s="3">
        <v>129095</v>
      </c>
      <c r="B97" s="3">
        <v>49</v>
      </c>
      <c r="C97" s="3" t="s">
        <v>15</v>
      </c>
      <c r="D97" s="3" t="s">
        <v>16</v>
      </c>
      <c r="E97" s="3">
        <v>14</v>
      </c>
      <c r="F97" s="3">
        <v>12</v>
      </c>
      <c r="G97" s="3">
        <v>17</v>
      </c>
      <c r="H97" s="5">
        <v>44470</v>
      </c>
      <c r="K97" s="7"/>
    </row>
    <row r="98" spans="1:12" x14ac:dyDescent="0.3">
      <c r="A98" s="3">
        <v>306090</v>
      </c>
      <c r="B98" s="3">
        <v>52</v>
      </c>
      <c r="C98" s="3" t="s">
        <v>17</v>
      </c>
      <c r="D98" s="3" t="s">
        <v>18</v>
      </c>
      <c r="E98" s="3">
        <v>33</v>
      </c>
      <c r="F98" s="3">
        <v>14</v>
      </c>
      <c r="G98" s="3">
        <v>33</v>
      </c>
      <c r="H98" s="5">
        <v>72246</v>
      </c>
      <c r="K98" s="7"/>
    </row>
    <row r="99" spans="1:12" x14ac:dyDescent="0.3">
      <c r="A99" s="3">
        <v>168507</v>
      </c>
      <c r="B99" s="3">
        <v>54</v>
      </c>
      <c r="C99" s="3" t="s">
        <v>15</v>
      </c>
      <c r="D99" s="3" t="s">
        <v>16</v>
      </c>
      <c r="E99" s="3">
        <v>27</v>
      </c>
      <c r="F99" s="3">
        <v>6</v>
      </c>
      <c r="G99" s="3">
        <v>9</v>
      </c>
      <c r="H99" s="5">
        <v>19126</v>
      </c>
      <c r="K99" s="7"/>
    </row>
    <row r="100" spans="1:12" x14ac:dyDescent="0.3">
      <c r="A100" s="3">
        <v>1564511</v>
      </c>
      <c r="B100" s="3">
        <v>60</v>
      </c>
      <c r="C100" s="3" t="s">
        <v>13</v>
      </c>
      <c r="D100" s="3" t="s">
        <v>14</v>
      </c>
      <c r="E100" s="3">
        <v>34</v>
      </c>
      <c r="F100" s="3">
        <v>8</v>
      </c>
      <c r="G100" s="3">
        <v>14</v>
      </c>
      <c r="H100" s="5">
        <v>20472</v>
      </c>
      <c r="K100" s="7"/>
    </row>
    <row r="101" spans="1:12" x14ac:dyDescent="0.3">
      <c r="A101" s="3">
        <v>211122</v>
      </c>
      <c r="B101" s="3">
        <v>63</v>
      </c>
      <c r="C101" s="3" t="s">
        <v>15</v>
      </c>
      <c r="D101" s="3" t="s">
        <v>16</v>
      </c>
      <c r="E101" s="3">
        <v>15</v>
      </c>
      <c r="F101" s="3">
        <v>14</v>
      </c>
      <c r="G101" s="3">
        <v>13</v>
      </c>
      <c r="H101" s="5">
        <v>10400</v>
      </c>
    </row>
    <row r="102" spans="1:12" x14ac:dyDescent="0.3">
      <c r="A102" s="3">
        <v>102174</v>
      </c>
      <c r="B102" s="3">
        <v>34</v>
      </c>
      <c r="C102" s="3" t="s">
        <v>17</v>
      </c>
      <c r="D102" s="3" t="s">
        <v>18</v>
      </c>
      <c r="E102" s="3">
        <v>16</v>
      </c>
      <c r="F102" s="3">
        <v>10</v>
      </c>
      <c r="G102" s="3">
        <v>21</v>
      </c>
      <c r="H102" s="5">
        <v>74512</v>
      </c>
    </row>
    <row r="103" spans="1:12" x14ac:dyDescent="0.3">
      <c r="A103" s="3">
        <v>102179</v>
      </c>
      <c r="B103" s="3">
        <v>34</v>
      </c>
      <c r="C103" s="3" t="s">
        <v>17</v>
      </c>
      <c r="D103" s="3" t="s">
        <v>18</v>
      </c>
      <c r="E103" s="3">
        <v>26</v>
      </c>
      <c r="F103" s="3">
        <v>20</v>
      </c>
      <c r="G103" s="3">
        <v>13</v>
      </c>
      <c r="H103" s="5">
        <v>73704</v>
      </c>
      <c r="K103" s="8"/>
      <c r="L103" s="8"/>
    </row>
    <row r="104" spans="1:12" x14ac:dyDescent="0.3">
      <c r="A104" s="3">
        <v>102184</v>
      </c>
      <c r="B104" s="3">
        <v>23</v>
      </c>
      <c r="C104" s="3" t="s">
        <v>15</v>
      </c>
      <c r="D104" s="3" t="s">
        <v>16</v>
      </c>
      <c r="E104" s="3">
        <v>24</v>
      </c>
      <c r="F104" s="3">
        <v>11</v>
      </c>
      <c r="G104" s="3">
        <v>9</v>
      </c>
      <c r="H104" s="5">
        <v>35056</v>
      </c>
    </row>
    <row r="105" spans="1:12" x14ac:dyDescent="0.3">
      <c r="A105" s="3">
        <v>102189</v>
      </c>
      <c r="B105" s="3">
        <v>34</v>
      </c>
      <c r="C105" s="3" t="s">
        <v>15</v>
      </c>
      <c r="D105" s="3" t="s">
        <v>16</v>
      </c>
      <c r="E105" s="3">
        <v>29</v>
      </c>
      <c r="F105" s="3">
        <v>11</v>
      </c>
      <c r="G105" s="3">
        <v>12</v>
      </c>
      <c r="H105" s="5">
        <v>33046</v>
      </c>
    </row>
    <row r="106" spans="1:12" x14ac:dyDescent="0.3">
      <c r="A106" s="3">
        <v>102194</v>
      </c>
      <c r="B106" s="3">
        <v>35</v>
      </c>
      <c r="C106" s="3" t="s">
        <v>15</v>
      </c>
      <c r="D106" s="3" t="s">
        <v>16</v>
      </c>
      <c r="E106" s="3">
        <v>18</v>
      </c>
      <c r="F106" s="3">
        <v>15</v>
      </c>
      <c r="G106" s="3">
        <v>11</v>
      </c>
      <c r="H106" s="5">
        <v>34000</v>
      </c>
    </row>
    <row r="107" spans="1:12" x14ac:dyDescent="0.3">
      <c r="A107" s="3">
        <v>102199</v>
      </c>
      <c r="B107" s="3">
        <v>35</v>
      </c>
      <c r="C107" s="3" t="s">
        <v>13</v>
      </c>
      <c r="D107" s="3" t="s">
        <v>14</v>
      </c>
      <c r="E107" s="3">
        <v>29</v>
      </c>
      <c r="F107" s="3">
        <v>0</v>
      </c>
      <c r="G107" s="3">
        <v>10</v>
      </c>
      <c r="H107" s="5">
        <v>45126</v>
      </c>
    </row>
    <row r="108" spans="1:12" x14ac:dyDescent="0.3">
      <c r="A108" s="3">
        <v>102204</v>
      </c>
      <c r="B108" s="3">
        <v>22</v>
      </c>
      <c r="C108" s="3" t="s">
        <v>13</v>
      </c>
      <c r="D108" s="3" t="s">
        <v>14</v>
      </c>
      <c r="E108" s="3">
        <v>26</v>
      </c>
      <c r="F108" s="3">
        <v>12</v>
      </c>
      <c r="G108" s="3">
        <v>14</v>
      </c>
      <c r="H108" s="5">
        <v>45126</v>
      </c>
    </row>
    <row r="109" spans="1:12" x14ac:dyDescent="0.3">
      <c r="A109" s="3">
        <v>102305</v>
      </c>
      <c r="B109" s="3">
        <v>55</v>
      </c>
      <c r="C109" s="3" t="s">
        <v>15</v>
      </c>
      <c r="D109" s="3" t="s">
        <v>16</v>
      </c>
      <c r="E109" s="3">
        <v>3</v>
      </c>
      <c r="F109" s="3">
        <v>5</v>
      </c>
      <c r="G109" s="3">
        <v>12</v>
      </c>
      <c r="H109" s="5">
        <v>43262</v>
      </c>
    </row>
  </sheetData>
  <sortState xmlns:xlrd2="http://schemas.microsoft.com/office/spreadsheetml/2017/richdata2" ref="L37:L41">
    <sortCondition ref="L37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CAB49-8B57-4E44-958D-AECED18E58B6}">
  <dimension ref="A1:K5"/>
  <sheetViews>
    <sheetView workbookViewId="0">
      <selection sqref="A1:K1"/>
    </sheetView>
  </sheetViews>
  <sheetFormatPr defaultRowHeight="14.4" x14ac:dyDescent="0.3"/>
  <cols>
    <col min="11" max="11" width="11.33203125" customWidth="1"/>
  </cols>
  <sheetData>
    <row r="1" spans="1:11" ht="58.8" customHeight="1" x14ac:dyDescent="0.3">
      <c r="A1" s="18" t="s">
        <v>186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3" spans="1:11" x14ac:dyDescent="0.3">
      <c r="A3" s="1" t="s">
        <v>0</v>
      </c>
    </row>
    <row r="5" spans="1:11" ht="14.4" customHeight="1" x14ac:dyDescent="0.3"/>
  </sheetData>
  <mergeCells count="1">
    <mergeCell ref="A1:K1"/>
  </mergeCells>
  <hyperlinks>
    <hyperlink ref="A3" r:id="rId1" xr:uid="{06286621-C814-4113-8E07-DD09B860452A}"/>
  </hyperlinks>
  <pageMargins left="0.7" right="0.7" top="0.78740157499999996" bottom="0.78740157499999996" header="0.3" footer="0.3"/>
  <pageSetup paperSize="9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Zdání</vt:lpstr>
      <vt:lpstr>Test vzor</vt:lpstr>
      <vt:lpstr>Společný výzkum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zot0001</dc:creator>
  <cp:lastModifiedBy>Marek Waleczek</cp:lastModifiedBy>
  <dcterms:created xsi:type="dcterms:W3CDTF">2021-11-06T16:19:26Z</dcterms:created>
  <dcterms:modified xsi:type="dcterms:W3CDTF">2023-04-01T17:03:38Z</dcterms:modified>
</cp:coreProperties>
</file>