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sim0002\Dropbox\OPF\Výuka\FinMezPod\"/>
    </mc:Choice>
  </mc:AlternateContent>
  <xr:revisionPtr revIDLastSave="0" documentId="13_ncr:1_{61C67500-470D-433E-A114-26DEF83153BB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1." sheetId="5" r:id="rId1"/>
    <sheet name="2." sheetId="6" r:id="rId2"/>
    <sheet name="3." sheetId="7" r:id="rId3"/>
    <sheet name="4.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9" l="1"/>
  <c r="G34" i="7" l="1"/>
  <c r="G43" i="7" s="1"/>
  <c r="G31" i="7"/>
  <c r="C39" i="7" s="1"/>
  <c r="H28" i="5"/>
  <c r="E34" i="5" s="1"/>
  <c r="H23" i="5"/>
  <c r="C34" i="5" s="1"/>
  <c r="G28" i="6"/>
  <c r="E33" i="6" s="1"/>
  <c r="G25" i="6"/>
  <c r="C33" i="6" s="1"/>
  <c r="E39" i="7" l="1"/>
  <c r="H20" i="9" l="1"/>
  <c r="G20" i="9"/>
  <c r="G21" i="9" s="1"/>
  <c r="F20" i="9"/>
  <c r="H19" i="9"/>
  <c r="H21" i="9" s="1"/>
  <c r="G19" i="9"/>
  <c r="F19" i="9"/>
  <c r="F21" i="9" s="1"/>
  <c r="H16" i="9"/>
  <c r="G16" i="9"/>
  <c r="F16" i="9"/>
  <c r="H14" i="9"/>
  <c r="G14" i="9"/>
  <c r="G15" i="9" s="1"/>
  <c r="F14" i="9"/>
  <c r="H13" i="9"/>
  <c r="H15" i="9" s="1"/>
  <c r="G13" i="9"/>
  <c r="F13" i="9"/>
  <c r="F15" i="9" s="1"/>
  <c r="F10" i="9"/>
  <c r="F23" i="9" s="1"/>
  <c r="H9" i="9"/>
  <c r="G9" i="9"/>
  <c r="F9" i="9"/>
  <c r="H8" i="9"/>
  <c r="H10" i="9" s="1"/>
  <c r="H23" i="9" s="1"/>
  <c r="G8" i="9"/>
  <c r="G10" i="9" s="1"/>
  <c r="F8" i="9"/>
  <c r="G23" i="9" l="1"/>
  <c r="L27" i="9" s="1"/>
</calcChain>
</file>

<file path=xl/sharedStrings.xml><?xml version="1.0" encoding="utf-8"?>
<sst xmlns="http://schemas.openxmlformats.org/spreadsheetml/2006/main" count="151" uniqueCount="99">
  <si>
    <t>CZK/USD</t>
  </si>
  <si>
    <t>Jaký kurz vám nabídne dealer banky a jaké budou korunové náklady nákupu 100 000 dolarů? K dispozici máte následující kotace devizových kurzů:</t>
  </si>
  <si>
    <t>1. Banka kótuje následující kurzy. Vypočtěte přímý kurz pro měnový pár CZK/PLN pomocí výpočtu křížového kurzu.</t>
  </si>
  <si>
    <t>2. Banka kótuje následující kurzy. Vypočtěte přímý kurz pro měnový pár RUB/GBP pomocí výpočtu křížového kurzu.</t>
  </si>
  <si>
    <t xml:space="preserve">3. Představte si, že jste finančním manažerem MNC, která potřebuje na zaplacení své dodávky 100 000  USD, avšak vy disponujete pouze českými korunami. </t>
  </si>
  <si>
    <t>Provozní výdaje</t>
  </si>
  <si>
    <t>Kromě daného přehledu máte k dispozici také tři predikované scénáře devizového kurzu (0,75 EUR/GBP, 0,80 EUR/GBP a 0,85 EUR/GBP).</t>
  </si>
  <si>
    <t>Vypočtěte dopad scénářů vývoje devizového kurzu na jednotlivá finanční cash flow i celkový dopad na čisté cash flow.</t>
  </si>
  <si>
    <t xml:space="preserve">4. Jako finanční manažer MNC se sídlem v eurozóně, která má své výdaje a příjmy realizované v eurech a britských librách, disponujete přehledem cash flow uvedenými v následující tabulce. </t>
  </si>
  <si>
    <t>Prodeje</t>
  </si>
  <si>
    <t>Příjmy za prodeje v EUR</t>
  </si>
  <si>
    <t>Příjmy za prodeje v GBP</t>
  </si>
  <si>
    <t>Výdaje na materiál a provoz</t>
  </si>
  <si>
    <t>Výdaje na vstupy v EUR</t>
  </si>
  <si>
    <t>Výdaje na vstupy v GBP</t>
  </si>
  <si>
    <t>Výdaje na úroky</t>
  </si>
  <si>
    <t>Výdaje na úroky v EUR</t>
  </si>
  <si>
    <t>Výdaje na úroky v GBP</t>
  </si>
  <si>
    <t>Σ výdajů na úroky v EUR</t>
  </si>
  <si>
    <t>Čisté Cash flow v EUR před zdaněním</t>
  </si>
  <si>
    <t xml:space="preserve"> Σ příjmů za prodeje v EUR</t>
  </si>
  <si>
    <t>Σ výdajů na vstupy v EUR</t>
  </si>
  <si>
    <t>Scénář vývoje devizového kurzu</t>
  </si>
  <si>
    <t>£1 = € 0,75</t>
  </si>
  <si>
    <t>£1 = € 0,85</t>
  </si>
  <si>
    <t>£1 = € 0,80</t>
  </si>
  <si>
    <t>BID</t>
  </si>
  <si>
    <t>&lt;</t>
  </si>
  <si>
    <t>ASK</t>
  </si>
  <si>
    <r>
      <rPr>
        <b/>
        <sz val="14"/>
        <color theme="1"/>
        <rFont val="Calibri"/>
        <family val="2"/>
        <charset val="238"/>
        <scheme val="minor"/>
      </rPr>
      <t>USD</t>
    </r>
    <r>
      <rPr>
        <sz val="14"/>
        <color theme="1"/>
        <rFont val="Calibri"/>
        <family val="2"/>
        <charset val="238"/>
        <scheme val="minor"/>
      </rPr>
      <t>/GBP</t>
    </r>
  </si>
  <si>
    <r>
      <t>RUB/</t>
    </r>
    <r>
      <rPr>
        <b/>
        <sz val="14"/>
        <color theme="1"/>
        <rFont val="Calibri"/>
        <family val="2"/>
        <charset val="238"/>
        <scheme val="minor"/>
      </rPr>
      <t>USD</t>
    </r>
  </si>
  <si>
    <t>2. Také je nutné určit pořadí devizových kurzů, které použijeme při výpočtu. V tomto případě chceme vypočíst devizový kurz RUB/GBP. RUB má být na první pozici, proto jako první použijeme devizový kurz RUB/USD a pak devizový kurz USD/GBP.</t>
  </si>
  <si>
    <t xml:space="preserve">3. Při rozhodování o použití příslušného kurzu BID nebo ASK vycházíme z pravidla minimalizace BIDu a maximalizace ASKu. </t>
  </si>
  <si>
    <t xml:space="preserve">Pro výpočet BIDu tedy: </t>
  </si>
  <si>
    <t xml:space="preserve">Pro výpočet ASKu tedy: </t>
  </si>
  <si>
    <t>4. Výpočet pak umožní eliminovat USD a vypočítat devizový kurz RUB/GBP následujícím způsobem:</t>
  </si>
  <si>
    <r>
      <t>RUB/GBP</t>
    </r>
    <r>
      <rPr>
        <vertAlign val="subscript"/>
        <sz val="11"/>
        <color rgb="FFFF0000"/>
        <rFont val="Calibri"/>
        <family val="2"/>
        <charset val="238"/>
        <scheme val="minor"/>
      </rPr>
      <t>BID</t>
    </r>
  </si>
  <si>
    <t xml:space="preserve"> =</t>
  </si>
  <si>
    <t>x</t>
  </si>
  <si>
    <r>
      <t xml:space="preserve">1,1296 </t>
    </r>
    <r>
      <rPr>
        <strike/>
        <u/>
        <sz val="11"/>
        <color rgb="FFFF0000"/>
        <rFont val="Calibri"/>
        <family val="2"/>
        <charset val="238"/>
        <scheme val="minor"/>
      </rPr>
      <t>USD</t>
    </r>
  </si>
  <si>
    <t>RUB/GBP</t>
  </si>
  <si>
    <r>
      <t>1</t>
    </r>
    <r>
      <rPr>
        <strike/>
        <sz val="11"/>
        <color rgb="FFFF0000"/>
        <rFont val="Calibri"/>
        <family val="2"/>
        <charset val="238"/>
        <scheme val="minor"/>
      </rPr>
      <t xml:space="preserve"> USD</t>
    </r>
  </si>
  <si>
    <t>1 GBP</t>
  </si>
  <si>
    <r>
      <t>RUB/GBP</t>
    </r>
    <r>
      <rPr>
        <vertAlign val="subscript"/>
        <sz val="11"/>
        <color rgb="FFFF0000"/>
        <rFont val="Calibri"/>
        <family val="2"/>
        <charset val="238"/>
        <scheme val="minor"/>
      </rPr>
      <t>ASK</t>
    </r>
  </si>
  <si>
    <t xml:space="preserve"> = </t>
  </si>
  <si>
    <r>
      <t xml:space="preserve">1,1297 </t>
    </r>
    <r>
      <rPr>
        <strike/>
        <u/>
        <sz val="11"/>
        <color rgb="FFFF0000"/>
        <rFont val="Calibri"/>
        <family val="2"/>
        <charset val="238"/>
        <scheme val="minor"/>
      </rPr>
      <t>USD</t>
    </r>
  </si>
  <si>
    <t>5. V konečném vyjádření musí platit vztah, že vypočtený BID kurz je vždy nižší jako ASK kurz:</t>
  </si>
  <si>
    <t>Pozn. Při existenci dvoucestného kótování se vždy vychází z horší varianty pro klienta, protože obchodník se snaží dosáhnout co největšího spreadu u počítaného měnového páru.</t>
  </si>
  <si>
    <t xml:space="preserve">1. Při výpočtu křížového devizového kurzu je nutné určit společnou měnu a pozici společné měny. V tomto případě se jedná o USD, který je na opačné pozici, proto když ho chcete výpočtem eliminovat, pak je nutné použít násobení, tudíž vzorec: </t>
  </si>
  <si>
    <r>
      <t>PLN/</t>
    </r>
    <r>
      <rPr>
        <b/>
        <sz val="14"/>
        <color theme="1"/>
        <rFont val="Calibri"/>
        <family val="2"/>
        <charset val="238"/>
        <scheme val="minor"/>
      </rPr>
      <t>USD</t>
    </r>
  </si>
  <si>
    <r>
      <t>CZK/</t>
    </r>
    <r>
      <rPr>
        <b/>
        <sz val="14"/>
        <color theme="1"/>
        <rFont val="Calibri"/>
        <family val="2"/>
        <charset val="238"/>
        <scheme val="minor"/>
      </rPr>
      <t>USD</t>
    </r>
  </si>
  <si>
    <t>2. Také je nutné určit pořadí devizových kurzů, které použijeme při výpočtu. V tomto případě chceme vypočíst devizový kurz CZK/PLN. CZK má být na první pozici, proto jako první použijeme devizový kurz CZK/USD do čitatele a devizový kurz PLN/USD pak použijeme do jmenovatele.</t>
  </si>
  <si>
    <t>Pro výpočet BIDu tedy:</t>
  </si>
  <si>
    <t>Pro výpočet ASKu tedy:</t>
  </si>
  <si>
    <t>4. Výpočet pak umožní eliminovat USD a vypočítat devizový kurz CZK/PLN následujícím způsobem:</t>
  </si>
  <si>
    <r>
      <t>CZK/PLN</t>
    </r>
    <r>
      <rPr>
        <vertAlign val="subscript"/>
        <sz val="11"/>
        <color rgb="FFFF0000"/>
        <rFont val="Calibri"/>
        <family val="2"/>
        <charset val="238"/>
        <scheme val="minor"/>
      </rPr>
      <t>BID</t>
    </r>
  </si>
  <si>
    <t>1 USD</t>
  </si>
  <si>
    <t>CZK/PLN</t>
  </si>
  <si>
    <r>
      <t>CZK/PLN</t>
    </r>
    <r>
      <rPr>
        <vertAlign val="subscript"/>
        <sz val="11"/>
        <color rgb="FFFF0000"/>
        <rFont val="Calibri"/>
        <family val="2"/>
        <charset val="238"/>
        <scheme val="minor"/>
      </rPr>
      <t>ASK</t>
    </r>
  </si>
  <si>
    <t>1USD</t>
  </si>
  <si>
    <r>
      <t>CZK/</t>
    </r>
    <r>
      <rPr>
        <b/>
        <sz val="14"/>
        <color theme="1"/>
        <rFont val="Calibri"/>
        <family val="2"/>
        <charset val="238"/>
        <scheme val="minor"/>
      </rPr>
      <t>EUR</t>
    </r>
  </si>
  <si>
    <r>
      <rPr>
        <b/>
        <sz val="14"/>
        <color theme="1"/>
        <rFont val="Calibri"/>
        <family val="2"/>
        <charset val="238"/>
        <scheme val="minor"/>
      </rPr>
      <t>EUR</t>
    </r>
    <r>
      <rPr>
        <sz val="14"/>
        <color theme="1"/>
        <rFont val="Calibri"/>
        <family val="2"/>
        <charset val="238"/>
        <scheme val="minor"/>
      </rPr>
      <t>/USD</t>
    </r>
  </si>
  <si>
    <t xml:space="preserve">1. Jako klient (MNC) budete nakupovat USD, přičemž máte k dispozici CZK. Proto potřebujete devizový kurz CZK/USD. Danou kotaci nemáte k dispozici, proto je nutné vypočíst daný devizový kurz přes křížové devizové kurzy. </t>
  </si>
  <si>
    <t xml:space="preserve">Jelikož budete nakupovat USD, budete potřebovat ASK kurz, což je prodejný kurz z pohledu dealera (vždy horší varianta pro klienta).  </t>
  </si>
  <si>
    <t xml:space="preserve">2. Při výpočtu křížového devizového kurzu je nutné určit pozici společné měny. V tomto případě se jedná o EUR, které je na opačné pozici, proto když ho chcete výpočtem eliminovat, pak je nutné použít násobení, tudíž vzorec: </t>
  </si>
  <si>
    <t>2. Také je nutné určit pořadí devizových kurzů, které použijeme při výpočtu. V tomto případě chceme vypočíst devizový kurz CZK/USD. CZK má být na první pozici, proto jako první použijeme devizový kurz CZK/EUR a pak devizový kurz EUR/USD.</t>
  </si>
  <si>
    <t>3. Při rozhodování o použití příslušného kurzu BID nebo ASK vycházíme z pravidla minimalizace BIDu a maximalizace ASKu.(Sice jsme určili, že budeme pro transakci potřebvat pouze devizový kurz ASK, pro demonstraci však bude uveden i výpočet BID, který v tomto případě není nutný)</t>
  </si>
  <si>
    <t>4. Výpočet pak umožní eliminovat EUR a vypočítat devizový kurz CZK/USD následujícím způsobem:</t>
  </si>
  <si>
    <r>
      <t>CZK/USD</t>
    </r>
    <r>
      <rPr>
        <vertAlign val="subscript"/>
        <sz val="11"/>
        <color rgb="FFFF0000"/>
        <rFont val="Calibri"/>
        <family val="2"/>
        <charset val="238"/>
        <scheme val="minor"/>
      </rPr>
      <t>BID</t>
    </r>
  </si>
  <si>
    <t>24,2 CZK</t>
  </si>
  <si>
    <r>
      <t xml:space="preserve">1,25 </t>
    </r>
    <r>
      <rPr>
        <strike/>
        <u/>
        <sz val="11"/>
        <color rgb="FFFF0000"/>
        <rFont val="Calibri"/>
        <family val="2"/>
        <charset val="238"/>
        <scheme val="minor"/>
      </rPr>
      <t>EUR</t>
    </r>
  </si>
  <si>
    <r>
      <t>1</t>
    </r>
    <r>
      <rPr>
        <strike/>
        <sz val="11"/>
        <color rgb="FFFF0000"/>
        <rFont val="Calibri"/>
        <family val="2"/>
        <charset val="238"/>
        <scheme val="minor"/>
      </rPr>
      <t xml:space="preserve"> EUR</t>
    </r>
  </si>
  <si>
    <r>
      <t>CZK/USD</t>
    </r>
    <r>
      <rPr>
        <vertAlign val="subscript"/>
        <sz val="11"/>
        <color rgb="FFFF0000"/>
        <rFont val="Calibri"/>
        <family val="2"/>
        <charset val="238"/>
        <scheme val="minor"/>
      </rPr>
      <t>ASK</t>
    </r>
  </si>
  <si>
    <t>26,7 CZK</t>
  </si>
  <si>
    <r>
      <t xml:space="preserve">1,26 </t>
    </r>
    <r>
      <rPr>
        <strike/>
        <u/>
        <sz val="11"/>
        <color rgb="FFFF0000"/>
        <rFont val="Calibri"/>
        <family val="2"/>
        <charset val="238"/>
        <scheme val="minor"/>
      </rPr>
      <t>EUR</t>
    </r>
  </si>
  <si>
    <t>6. Korunové náklady na nákup 100 000 USD pak vypočítáme následovně:</t>
  </si>
  <si>
    <t>náklady</t>
  </si>
  <si>
    <t>33,642CZK</t>
  </si>
  <si>
    <r>
      <t xml:space="preserve">100000 </t>
    </r>
    <r>
      <rPr>
        <strike/>
        <sz val="11"/>
        <color rgb="FFFF0000"/>
        <rFont val="Calibri"/>
        <family val="2"/>
        <charset val="238"/>
        <scheme val="minor"/>
      </rPr>
      <t>USD</t>
    </r>
  </si>
  <si>
    <t>CZK</t>
  </si>
  <si>
    <r>
      <t xml:space="preserve">1 </t>
    </r>
    <r>
      <rPr>
        <strike/>
        <sz val="11"/>
        <color rgb="FFFF0000"/>
        <rFont val="Calibri"/>
        <family val="2"/>
        <charset val="238"/>
        <scheme val="minor"/>
      </rPr>
      <t>USD</t>
    </r>
  </si>
  <si>
    <t>Celkové náklady na nákup 100 000 USD jsou 3 364 200 CZK.</t>
  </si>
  <si>
    <t>Pozn. Při existenci dvoucestného kótování se vždy vychází z horší varianty pro klienta, protože obchodník se snaží dosáhnout co největšího zisku. Pokud by jsme chtěli využít pro transakci BID kurz, pak by náklady z pohledu MNC byly sice nižší, ale dealer by nemohl realizovat zisk a tudíž by neumožnil při takové kurzu směnu CZK na USD.</t>
  </si>
  <si>
    <t xml:space="preserve">1. Při výpočtu křížového devizového kurzu je nutné určit společnou měnu a pozici společné měny. V tomto případě se jedná o USD, který je na stejný pozici, proto když ho chcete výpočtem eliminovat, pak je nutné použít dělení, tudíž vzorec: </t>
  </si>
  <si>
    <t xml:space="preserve"> =&gt; kurz za který dealer prodáva USD, tedy MNC nakupuje.</t>
  </si>
  <si>
    <t>změna DK:</t>
  </si>
  <si>
    <t>Výsledky analýzy můžou sloužit k procentnímu vyjádření dopadu změny devizového kurzu na cash flow podniku, např.:</t>
  </si>
  <si>
    <t>změna CF:</t>
  </si>
  <si>
    <t xml:space="preserve"> =&gt; Zhodnocení GBP vůči EUR o 6,67 % povede ke snížení čistého cash flow podniku o 3,52 %.</t>
  </si>
  <si>
    <t>24,715 CZK</t>
  </si>
  <si>
    <r>
      <t>24,715 CZK *1</t>
    </r>
    <r>
      <rPr>
        <strike/>
        <sz val="11"/>
        <color rgb="FFFF0000"/>
        <rFont val="Calibri"/>
        <family val="2"/>
        <charset val="238"/>
        <scheme val="minor"/>
      </rPr>
      <t xml:space="preserve"> USD</t>
    </r>
  </si>
  <si>
    <t>4,4115 PLN</t>
  </si>
  <si>
    <r>
      <t xml:space="preserve">1 </t>
    </r>
    <r>
      <rPr>
        <strike/>
        <sz val="11"/>
        <color rgb="FFFF0000"/>
        <rFont val="Calibri"/>
        <family val="2"/>
        <charset val="238"/>
        <scheme val="minor"/>
      </rPr>
      <t>USD</t>
    </r>
    <r>
      <rPr>
        <sz val="11"/>
        <color rgb="FFFF0000"/>
        <rFont val="Calibri"/>
        <family val="2"/>
        <charset val="238"/>
        <scheme val="minor"/>
      </rPr>
      <t>*4,4115 PLN</t>
    </r>
  </si>
  <si>
    <t>24,845 CZK</t>
  </si>
  <si>
    <r>
      <t>24,845 CZK *1</t>
    </r>
    <r>
      <rPr>
        <strike/>
        <sz val="11"/>
        <color rgb="FFFF0000"/>
        <rFont val="Calibri"/>
        <family val="2"/>
        <charset val="238"/>
        <scheme val="minor"/>
      </rPr>
      <t xml:space="preserve"> USD</t>
    </r>
  </si>
  <si>
    <t>4,3875 PLN</t>
  </si>
  <si>
    <r>
      <t xml:space="preserve">1 </t>
    </r>
    <r>
      <rPr>
        <strike/>
        <sz val="11"/>
        <color rgb="FFFF0000"/>
        <rFont val="Calibri"/>
        <family val="2"/>
        <charset val="238"/>
        <scheme val="minor"/>
      </rPr>
      <t>USD</t>
    </r>
    <r>
      <rPr>
        <sz val="11"/>
        <color rgb="FFFF0000"/>
        <rFont val="Calibri"/>
        <family val="2"/>
        <charset val="238"/>
        <scheme val="minor"/>
      </rPr>
      <t>*4,3875 PLN</t>
    </r>
  </si>
  <si>
    <t>97,395 RUB</t>
  </si>
  <si>
    <t>97,409 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</si>
</sst>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"/>
    <numFmt numFmtId="166" formatCode="0.00000"/>
    <numFmt numFmtId="167" formatCode="#,##0.00\ [$CZK]"/>
    <numFmt numFmtId="168" formatCode="#,##0.00\ [$EUR]"/>
    <numFmt numFmtId="169" formatCode="#,##0.00\ [$GBP]"/>
  </numFmts>
  <fonts count="1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vertAlign val="subscript"/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trike/>
      <u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justify" vertical="center"/>
    </xf>
    <xf numFmtId="164" fontId="1" fillId="0" borderId="0" xfId="0" applyNumberFormat="1" applyFont="1" applyAlignment="1">
      <alignment horizontal="justify" vertical="center"/>
    </xf>
    <xf numFmtId="164" fontId="1" fillId="0" borderId="0" xfId="0" applyNumberFormat="1" applyFont="1"/>
    <xf numFmtId="166" fontId="1" fillId="0" borderId="0" xfId="0" applyNumberFormat="1" applyFont="1"/>
    <xf numFmtId="166" fontId="1" fillId="0" borderId="0" xfId="0" applyNumberFormat="1" applyFont="1" applyAlignment="1">
      <alignment horizontal="justify" vertical="center"/>
    </xf>
    <xf numFmtId="165" fontId="1" fillId="0" borderId="0" xfId="0" applyNumberFormat="1" applyFont="1" applyAlignment="1">
      <alignment horizontal="justify" vertical="center"/>
    </xf>
    <xf numFmtId="165" fontId="1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168" fontId="6" fillId="0" borderId="0" xfId="0" applyNumberFormat="1" applyFont="1"/>
    <xf numFmtId="167" fontId="6" fillId="0" borderId="0" xfId="0" applyNumberFormat="1" applyFont="1"/>
    <xf numFmtId="169" fontId="6" fillId="0" borderId="0" xfId="0" applyNumberFormat="1" applyFont="1"/>
    <xf numFmtId="0" fontId="7" fillId="0" borderId="0" xfId="0" applyFont="1"/>
    <xf numFmtId="0" fontId="5" fillId="0" borderId="1" xfId="0" applyFont="1" applyBorder="1"/>
    <xf numFmtId="2" fontId="8" fillId="0" borderId="0" xfId="0" applyNumberFormat="1" applyFont="1"/>
    <xf numFmtId="2" fontId="9" fillId="0" borderId="0" xfId="0" applyNumberFormat="1" applyFont="1"/>
    <xf numFmtId="2" fontId="9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10" fontId="8" fillId="0" borderId="0" xfId="1" applyNumberFormat="1" applyFont="1"/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609599</xdr:colOff>
      <xdr:row>2</xdr:row>
      <xdr:rowOff>0</xdr:rowOff>
    </xdr:from>
    <xdr:to>
      <xdr:col>16</xdr:col>
      <xdr:colOff>430952</xdr:colOff>
      <xdr:row>3</xdr:row>
      <xdr:rowOff>381000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799" y="365760"/>
          <a:ext cx="2259753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609599</xdr:colOff>
      <xdr:row>5</xdr:row>
      <xdr:rowOff>0</xdr:rowOff>
    </xdr:from>
    <xdr:to>
      <xdr:col>19</xdr:col>
      <xdr:colOff>270932</xdr:colOff>
      <xdr:row>7</xdr:row>
      <xdr:rowOff>91440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799" y="914400"/>
          <a:ext cx="3928533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609599</xdr:colOff>
      <xdr:row>2</xdr:row>
      <xdr:rowOff>0</xdr:rowOff>
    </xdr:from>
    <xdr:to>
      <xdr:col>16</xdr:col>
      <xdr:colOff>430952</xdr:colOff>
      <xdr:row>3</xdr:row>
      <xdr:rowOff>381000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622DAEA-A402-458A-AA30-517D3C0C6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699" y="428625"/>
          <a:ext cx="2259753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45720</xdr:colOff>
      <xdr:row>2</xdr:row>
      <xdr:rowOff>45720</xdr:rowOff>
    </xdr:from>
    <xdr:to>
      <xdr:col>1</xdr:col>
      <xdr:colOff>53340</xdr:colOff>
      <xdr:row>3</xdr:row>
      <xdr:rowOff>160020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74F94F24-04D0-4EC5-98CE-E12D48E1B905}"/>
            </a:ext>
          </a:extLst>
        </xdr:cNvPr>
        <xdr:cNvCxnSpPr/>
      </xdr:nvCxnSpPr>
      <xdr:spPr>
        <a:xfrm flipH="1" flipV="1">
          <a:off x="807720" y="474345"/>
          <a:ext cx="7620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</xdr:colOff>
      <xdr:row>14</xdr:row>
      <xdr:rowOff>160020</xdr:rowOff>
    </xdr:from>
    <xdr:to>
      <xdr:col>3</xdr:col>
      <xdr:colOff>495300</xdr:colOff>
      <xdr:row>16</xdr:row>
      <xdr:rowOff>83820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C8F2750-3A9F-4EE6-BF5B-973C779C4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2969895"/>
          <a:ext cx="110109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</xdr:colOff>
      <xdr:row>16</xdr:row>
      <xdr:rowOff>152400</xdr:rowOff>
    </xdr:from>
    <xdr:to>
      <xdr:col>3</xdr:col>
      <xdr:colOff>480060</xdr:colOff>
      <xdr:row>18</xdr:row>
      <xdr:rowOff>76200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277F1051-0A75-459C-ABB1-CC7D2651C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3343275"/>
          <a:ext cx="10858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563879</xdr:colOff>
      <xdr:row>2</xdr:row>
      <xdr:rowOff>60960</xdr:rowOff>
    </xdr:from>
    <xdr:to>
      <xdr:col>14</xdr:col>
      <xdr:colOff>518160</xdr:colOff>
      <xdr:row>6</xdr:row>
      <xdr:rowOff>22860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79" y="426720"/>
          <a:ext cx="2392681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22859</xdr:colOff>
      <xdr:row>7</xdr:row>
      <xdr:rowOff>137160</xdr:rowOff>
    </xdr:from>
    <xdr:to>
      <xdr:col>17</xdr:col>
      <xdr:colOff>324272</xdr:colOff>
      <xdr:row>10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59" y="1417320"/>
          <a:ext cx="3959013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563879</xdr:colOff>
      <xdr:row>2</xdr:row>
      <xdr:rowOff>60960</xdr:rowOff>
    </xdr:from>
    <xdr:to>
      <xdr:col>14</xdr:col>
      <xdr:colOff>518160</xdr:colOff>
      <xdr:row>6</xdr:row>
      <xdr:rowOff>22860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1449C4A-AB2A-4BBD-9741-01AFC52B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5179" y="489585"/>
          <a:ext cx="2392681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22859</xdr:colOff>
      <xdr:row>7</xdr:row>
      <xdr:rowOff>137160</xdr:rowOff>
    </xdr:from>
    <xdr:to>
      <xdr:col>17</xdr:col>
      <xdr:colOff>324272</xdr:colOff>
      <xdr:row>10</xdr:row>
      <xdr:rowOff>45720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FED096E-AD86-415B-BB22-301C2E62F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3759" y="2089785"/>
          <a:ext cx="3959013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795020</xdr:colOff>
      <xdr:row>2</xdr:row>
      <xdr:rowOff>54610</xdr:rowOff>
    </xdr:from>
    <xdr:to>
      <xdr:col>0</xdr:col>
      <xdr:colOff>802640</xdr:colOff>
      <xdr:row>3</xdr:row>
      <xdr:rowOff>176530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D38F3291-7EF6-426A-B896-A060E83CFB2C}"/>
            </a:ext>
          </a:extLst>
        </xdr:cNvPr>
        <xdr:cNvCxnSpPr/>
      </xdr:nvCxnSpPr>
      <xdr:spPr>
        <a:xfrm flipV="1">
          <a:off x="795020" y="473710"/>
          <a:ext cx="7620" cy="35687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434340</xdr:colOff>
      <xdr:row>12</xdr:row>
      <xdr:rowOff>68580</xdr:rowOff>
    </xdr:from>
    <xdr:to>
      <xdr:col>3</xdr:col>
      <xdr:colOff>304800</xdr:colOff>
      <xdr:row>13</xdr:row>
      <xdr:rowOff>60960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B067FEC-6D16-4150-BD20-A6CA10C71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2973705"/>
          <a:ext cx="2070735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99060</xdr:colOff>
      <xdr:row>18</xdr:row>
      <xdr:rowOff>30480</xdr:rowOff>
    </xdr:from>
    <xdr:to>
      <xdr:col>5</xdr:col>
      <xdr:colOff>129540</xdr:colOff>
      <xdr:row>19</xdr:row>
      <xdr:rowOff>22860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E4E0F112-0F5A-4179-9958-E55DC599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485" y="4078605"/>
          <a:ext cx="2078355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114300</xdr:colOff>
      <xdr:row>19</xdr:row>
      <xdr:rowOff>167640</xdr:rowOff>
    </xdr:from>
    <xdr:to>
      <xdr:col>5</xdr:col>
      <xdr:colOff>129540</xdr:colOff>
      <xdr:row>20</xdr:row>
      <xdr:rowOff>160020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30282D0-26D3-495D-80F1-872DC5088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4406265"/>
          <a:ext cx="2063115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13</xdr:col>
      <xdr:colOff>563881</xdr:colOff>
      <xdr:row>8</xdr:row>
      <xdr:rowOff>7620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838200"/>
          <a:ext cx="2392681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68580</xdr:colOff>
      <xdr:row>9</xdr:row>
      <xdr:rowOff>121920</xdr:rowOff>
    </xdr:from>
    <xdr:to>
      <xdr:col>16</xdr:col>
      <xdr:colOff>369993</xdr:colOff>
      <xdr:row>12</xdr:row>
      <xdr:rowOff>30480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920240"/>
          <a:ext cx="3959013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13</xdr:col>
      <xdr:colOff>563881</xdr:colOff>
      <xdr:row>8</xdr:row>
      <xdr:rowOff>7620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02AD37A-61A4-4E71-852E-76D3797AA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866775"/>
          <a:ext cx="2392681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68580</xdr:colOff>
      <xdr:row>9</xdr:row>
      <xdr:rowOff>121920</xdr:rowOff>
    </xdr:from>
    <xdr:to>
      <xdr:col>16</xdr:col>
      <xdr:colOff>369993</xdr:colOff>
      <xdr:row>12</xdr:row>
      <xdr:rowOff>30480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E937B7E-501F-44D6-BE86-C60ECD17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0330" y="1969770"/>
          <a:ext cx="3959013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434340</xdr:colOff>
      <xdr:row>18</xdr:row>
      <xdr:rowOff>68580</xdr:rowOff>
    </xdr:from>
    <xdr:to>
      <xdr:col>3</xdr:col>
      <xdr:colOff>304800</xdr:colOff>
      <xdr:row>19</xdr:row>
      <xdr:rowOff>60960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F7C8B23-A073-478B-A707-674C856E4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3630930"/>
          <a:ext cx="194691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99060</xdr:colOff>
      <xdr:row>24</xdr:row>
      <xdr:rowOff>30480</xdr:rowOff>
    </xdr:from>
    <xdr:to>
      <xdr:col>5</xdr:col>
      <xdr:colOff>129540</xdr:colOff>
      <xdr:row>25</xdr:row>
      <xdr:rowOff>22860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8B3ED982-3BA8-4C1B-82C4-5518BB7B1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910" y="4735830"/>
          <a:ext cx="18973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114300</xdr:colOff>
      <xdr:row>25</xdr:row>
      <xdr:rowOff>167640</xdr:rowOff>
    </xdr:from>
    <xdr:to>
      <xdr:col>5</xdr:col>
      <xdr:colOff>129540</xdr:colOff>
      <xdr:row>26</xdr:row>
      <xdr:rowOff>160020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C5E37D46-8A4A-48EB-AB03-C49139A0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063490"/>
          <a:ext cx="188214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777240</xdr:colOff>
      <xdr:row>4</xdr:row>
      <xdr:rowOff>45720</xdr:rowOff>
    </xdr:from>
    <xdr:to>
      <xdr:col>0</xdr:col>
      <xdr:colOff>784860</xdr:colOff>
      <xdr:row>5</xdr:row>
      <xdr:rowOff>137160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B33FFC63-01B6-4211-AD95-F551632DF101}"/>
            </a:ext>
          </a:extLst>
        </xdr:cNvPr>
        <xdr:cNvCxnSpPr/>
      </xdr:nvCxnSpPr>
      <xdr:spPr>
        <a:xfrm flipH="1">
          <a:off x="777240" y="912495"/>
          <a:ext cx="7620" cy="3295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zoomScale="80" zoomScaleNormal="80" workbookViewId="0"/>
  </sheetViews>
  <sheetFormatPr defaultRowHeight="14.5" x14ac:dyDescent="0.35"/>
  <cols>
    <col min="1" max="1" width="11.453125" customWidth="1"/>
    <col min="3" max="3" width="9.453125" bestFit="1" customWidth="1"/>
    <col min="5" max="5" width="18.453125" customWidth="1"/>
  </cols>
  <sheetData>
    <row r="1" spans="1:16" ht="18.5" x14ac:dyDescent="0.45">
      <c r="A1" s="2" t="s">
        <v>2</v>
      </c>
    </row>
    <row r="2" spans="1:16" x14ac:dyDescent="0.35">
      <c r="C2" s="23" t="s">
        <v>26</v>
      </c>
      <c r="D2" s="24" t="s">
        <v>27</v>
      </c>
      <c r="E2" s="23" t="s">
        <v>28</v>
      </c>
    </row>
    <row r="3" spans="1:16" ht="18.5" x14ac:dyDescent="0.45">
      <c r="A3" s="3" t="s">
        <v>49</v>
      </c>
      <c r="B3" s="1"/>
      <c r="C3" s="4">
        <v>4.3875000000000002</v>
      </c>
      <c r="D3" s="6"/>
      <c r="E3" s="7">
        <v>4.4115000000000002</v>
      </c>
    </row>
    <row r="4" spans="1:16" ht="18.5" x14ac:dyDescent="0.45">
      <c r="A4" s="3" t="s">
        <v>50</v>
      </c>
      <c r="B4" s="1"/>
      <c r="C4" s="8">
        <v>24.715</v>
      </c>
      <c r="D4" s="9"/>
      <c r="E4" s="8">
        <v>24.844999999999999</v>
      </c>
    </row>
    <row r="10" spans="1:16" x14ac:dyDescent="0.35">
      <c r="A10" s="23" t="s">
        <v>83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x14ac:dyDescent="0.3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x14ac:dyDescent="0.35">
      <c r="A12" s="23" t="s">
        <v>51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3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x14ac:dyDescent="0.35">
      <c r="A14" s="23" t="s">
        <v>32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x14ac:dyDescent="0.3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35">
      <c r="A16" s="23" t="s">
        <v>52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x14ac:dyDescent="0.3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x14ac:dyDescent="0.35">
      <c r="A18" s="23" t="s">
        <v>53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3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x14ac:dyDescent="0.35">
      <c r="A20" s="23" t="s">
        <v>54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x14ac:dyDescent="0.3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x14ac:dyDescent="0.35">
      <c r="A22" s="23"/>
      <c r="B22" s="23"/>
      <c r="C22" s="33" t="s">
        <v>89</v>
      </c>
      <c r="D22" s="34"/>
      <c r="E22" s="34"/>
      <c r="F22" s="24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ht="17" thickBot="1" x14ac:dyDescent="0.5">
      <c r="A23" s="23" t="s">
        <v>55</v>
      </c>
      <c r="B23" s="24" t="s">
        <v>37</v>
      </c>
      <c r="C23" s="35" t="s">
        <v>56</v>
      </c>
      <c r="D23" s="34" t="s">
        <v>37</v>
      </c>
      <c r="E23" s="35" t="s">
        <v>90</v>
      </c>
      <c r="F23" s="25"/>
      <c r="G23" s="23" t="s">
        <v>37</v>
      </c>
      <c r="H23" s="11">
        <f xml:space="preserve"> C4/E3</f>
        <v>5.6024028108353168</v>
      </c>
      <c r="I23" s="11" t="s">
        <v>57</v>
      </c>
      <c r="J23" s="23"/>
      <c r="K23" s="23"/>
      <c r="L23" s="23"/>
      <c r="M23" s="23"/>
      <c r="N23" s="23"/>
      <c r="O23" s="23"/>
      <c r="P23" s="23"/>
    </row>
    <row r="24" spans="1:16" x14ac:dyDescent="0.35">
      <c r="A24" s="23"/>
      <c r="B24" s="24"/>
      <c r="C24" s="36" t="s">
        <v>91</v>
      </c>
      <c r="D24" s="34"/>
      <c r="E24" s="34" t="s">
        <v>92</v>
      </c>
      <c r="F24" s="24"/>
      <c r="G24" s="23"/>
      <c r="H24" s="11"/>
      <c r="I24" s="11"/>
      <c r="J24" s="23"/>
      <c r="K24" s="23"/>
      <c r="L24" s="23"/>
      <c r="M24" s="23"/>
      <c r="N24" s="23"/>
      <c r="O24" s="23"/>
      <c r="P24" s="23"/>
    </row>
    <row r="25" spans="1:16" x14ac:dyDescent="0.35">
      <c r="A25" s="23"/>
      <c r="B25" s="24"/>
      <c r="C25" s="34" t="s">
        <v>56</v>
      </c>
      <c r="D25" s="34"/>
      <c r="E25" s="37"/>
      <c r="F25" s="28"/>
      <c r="G25" s="23"/>
      <c r="H25" s="11"/>
      <c r="I25" s="11"/>
      <c r="J25" s="23"/>
      <c r="K25" s="23"/>
      <c r="L25" s="23"/>
      <c r="M25" s="23"/>
      <c r="N25" s="23"/>
      <c r="O25" s="23"/>
      <c r="P25" s="23"/>
    </row>
    <row r="26" spans="1:16" x14ac:dyDescent="0.35">
      <c r="A26" s="23"/>
      <c r="B26" s="24"/>
      <c r="C26" s="34"/>
      <c r="D26" s="34"/>
      <c r="E26" s="37"/>
      <c r="F26" s="28"/>
      <c r="G26" s="23"/>
      <c r="H26" s="11"/>
      <c r="I26" s="11"/>
      <c r="J26" s="23"/>
      <c r="K26" s="23"/>
      <c r="L26" s="23"/>
      <c r="M26" s="23"/>
      <c r="N26" s="23"/>
      <c r="O26" s="23"/>
      <c r="P26" s="23"/>
    </row>
    <row r="27" spans="1:16" x14ac:dyDescent="0.35">
      <c r="A27" s="23"/>
      <c r="B27" s="24"/>
      <c r="C27" s="36" t="s">
        <v>93</v>
      </c>
      <c r="D27" s="34"/>
      <c r="E27" s="37"/>
      <c r="F27" s="28"/>
      <c r="G27" s="23"/>
      <c r="H27" s="11"/>
      <c r="I27" s="11"/>
      <c r="J27" s="23"/>
      <c r="K27" s="23"/>
      <c r="L27" s="23"/>
      <c r="M27" s="23"/>
      <c r="N27" s="23"/>
      <c r="O27" s="23"/>
      <c r="P27" s="23"/>
    </row>
    <row r="28" spans="1:16" ht="17" thickBot="1" x14ac:dyDescent="0.5">
      <c r="A28" s="23" t="s">
        <v>58</v>
      </c>
      <c r="B28" s="24" t="s">
        <v>37</v>
      </c>
      <c r="C28" s="35" t="s">
        <v>56</v>
      </c>
      <c r="D28" s="34" t="s">
        <v>37</v>
      </c>
      <c r="E28" s="35" t="s">
        <v>94</v>
      </c>
      <c r="F28" s="25"/>
      <c r="G28" s="23" t="s">
        <v>37</v>
      </c>
      <c r="H28" s="11">
        <f>E4/C3</f>
        <v>5.6626780626780624</v>
      </c>
      <c r="I28" s="11" t="s">
        <v>57</v>
      </c>
      <c r="J28" s="23"/>
      <c r="K28" s="23"/>
      <c r="L28" s="23"/>
      <c r="M28" s="23"/>
      <c r="N28" s="23"/>
      <c r="O28" s="23"/>
      <c r="P28" s="23"/>
    </row>
    <row r="29" spans="1:16" x14ac:dyDescent="0.35">
      <c r="A29" s="23"/>
      <c r="B29" s="23"/>
      <c r="C29" s="36" t="s">
        <v>95</v>
      </c>
      <c r="D29" s="34"/>
      <c r="E29" s="34" t="s">
        <v>96</v>
      </c>
      <c r="F29" s="24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x14ac:dyDescent="0.35">
      <c r="A30" s="23"/>
      <c r="B30" s="23"/>
      <c r="C30" s="38" t="s">
        <v>59</v>
      </c>
      <c r="D30" s="34"/>
      <c r="E30" s="34"/>
      <c r="F30" s="24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 x14ac:dyDescent="0.3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x14ac:dyDescent="0.35">
      <c r="A32" s="23" t="s">
        <v>46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x14ac:dyDescent="0.35">
      <c r="A33" s="11"/>
      <c r="B33" s="11"/>
      <c r="C33" s="27" t="s">
        <v>26</v>
      </c>
      <c r="D33" s="27" t="s">
        <v>27</v>
      </c>
      <c r="E33" s="27" t="s">
        <v>28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35">
      <c r="A34" s="11" t="s">
        <v>57</v>
      </c>
      <c r="B34" s="11"/>
      <c r="C34" s="11">
        <f>H23</f>
        <v>5.6024028108353168</v>
      </c>
      <c r="D34" s="27" t="s">
        <v>27</v>
      </c>
      <c r="E34" s="11">
        <f>H28</f>
        <v>5.6626780626780624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x14ac:dyDescent="0.3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x14ac:dyDescent="0.35">
      <c r="A36" s="23" t="s">
        <v>47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x14ac:dyDescent="0.3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</sheetData>
  <pageMargins left="0.7" right="0.7" top="0.78740157499999996" bottom="0.78740157499999996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zoomScale="80" zoomScaleNormal="80" workbookViewId="0">
      <selection activeCell="E17" sqref="E17"/>
    </sheetView>
  </sheetViews>
  <sheetFormatPr defaultRowHeight="14.5" x14ac:dyDescent="0.35"/>
  <cols>
    <col min="1" max="1" width="14.26953125" customWidth="1"/>
    <col min="3" max="3" width="10.54296875" bestFit="1" customWidth="1"/>
    <col min="5" max="5" width="10.54296875" bestFit="1" customWidth="1"/>
  </cols>
  <sheetData>
    <row r="1" spans="1:9" ht="18.5" x14ac:dyDescent="0.45">
      <c r="A1" s="2" t="s">
        <v>3</v>
      </c>
    </row>
    <row r="2" spans="1:9" x14ac:dyDescent="0.35">
      <c r="C2" s="23" t="s">
        <v>26</v>
      </c>
      <c r="D2" s="24" t="s">
        <v>27</v>
      </c>
      <c r="E2" s="23" t="s">
        <v>28</v>
      </c>
    </row>
    <row r="3" spans="1:9" ht="18.5" x14ac:dyDescent="0.45">
      <c r="A3" s="3" t="s">
        <v>29</v>
      </c>
      <c r="B3" s="1"/>
      <c r="C3" s="7">
        <v>1.1295999999999999</v>
      </c>
      <c r="D3" s="5"/>
      <c r="E3" s="7">
        <v>1.1296999999999999</v>
      </c>
    </row>
    <row r="4" spans="1:9" ht="18.5" x14ac:dyDescent="0.45">
      <c r="A4" s="3" t="s">
        <v>30</v>
      </c>
      <c r="B4" s="1"/>
      <c r="C4" s="8">
        <v>97.394999999999996</v>
      </c>
      <c r="D4" s="5"/>
      <c r="E4" s="8">
        <v>97.409000000000006</v>
      </c>
    </row>
    <row r="12" spans="1:9" x14ac:dyDescent="0.35">
      <c r="A12" s="23" t="s">
        <v>48</v>
      </c>
      <c r="B12" s="23"/>
      <c r="C12" s="23"/>
      <c r="D12" s="23"/>
      <c r="E12" s="23"/>
      <c r="F12" s="23"/>
      <c r="G12" s="23"/>
      <c r="H12" s="23"/>
      <c r="I12" s="23"/>
    </row>
    <row r="13" spans="1:9" x14ac:dyDescent="0.35">
      <c r="A13" s="23"/>
      <c r="B13" s="23"/>
      <c r="C13" s="23"/>
      <c r="D13" s="23"/>
      <c r="E13" s="23"/>
      <c r="F13" s="23"/>
      <c r="G13" s="23"/>
      <c r="H13" s="23"/>
      <c r="I13" s="23"/>
    </row>
    <row r="14" spans="1:9" x14ac:dyDescent="0.35">
      <c r="A14" s="23"/>
      <c r="B14" s="23"/>
      <c r="C14" s="23"/>
      <c r="D14" s="23"/>
      <c r="E14" s="23"/>
      <c r="F14" s="23"/>
      <c r="G14" s="23"/>
      <c r="H14" s="23"/>
      <c r="I14" s="23"/>
    </row>
    <row r="15" spans="1:9" x14ac:dyDescent="0.35">
      <c r="A15" s="23" t="s">
        <v>31</v>
      </c>
      <c r="B15" s="23"/>
      <c r="C15" s="23"/>
      <c r="D15" s="23"/>
      <c r="E15" s="23"/>
      <c r="F15" s="23"/>
      <c r="G15" s="23"/>
      <c r="H15" s="23"/>
      <c r="I15" s="23"/>
    </row>
    <row r="16" spans="1:9" x14ac:dyDescent="0.35">
      <c r="A16" s="23"/>
      <c r="B16" s="23"/>
      <c r="C16" s="23"/>
      <c r="D16" s="23"/>
      <c r="E16" s="23"/>
      <c r="F16" s="23"/>
      <c r="G16" s="23"/>
      <c r="H16" s="23"/>
      <c r="I16" s="23"/>
    </row>
    <row r="17" spans="1:16" x14ac:dyDescent="0.35">
      <c r="A17" s="23" t="s">
        <v>32</v>
      </c>
      <c r="B17" s="23"/>
      <c r="C17" s="23"/>
      <c r="D17" s="23"/>
      <c r="E17" s="23"/>
      <c r="F17" s="23"/>
      <c r="G17" s="23"/>
      <c r="H17" s="23"/>
      <c r="I17" s="23"/>
    </row>
    <row r="18" spans="1:16" x14ac:dyDescent="0.35">
      <c r="A18" s="23"/>
      <c r="B18" s="23"/>
      <c r="C18" s="23"/>
      <c r="D18" s="23"/>
      <c r="E18" s="23"/>
      <c r="F18" s="23"/>
      <c r="G18" s="23"/>
      <c r="H18" s="23"/>
      <c r="I18" s="23"/>
    </row>
    <row r="19" spans="1:16" x14ac:dyDescent="0.35">
      <c r="A19" s="23" t="s">
        <v>33</v>
      </c>
      <c r="B19" s="23"/>
      <c r="C19" s="23"/>
      <c r="D19" s="23"/>
      <c r="E19" s="23"/>
      <c r="F19" s="23"/>
      <c r="G19" s="23"/>
      <c r="H19" s="23"/>
      <c r="I19" s="23"/>
    </row>
    <row r="20" spans="1:16" x14ac:dyDescent="0.35">
      <c r="A20" s="23"/>
      <c r="B20" s="23"/>
      <c r="C20" s="23"/>
      <c r="D20" s="23"/>
      <c r="E20" s="23"/>
      <c r="F20" s="23"/>
      <c r="G20" s="23"/>
      <c r="H20" s="23"/>
      <c r="I20" s="23"/>
    </row>
    <row r="21" spans="1:16" x14ac:dyDescent="0.35">
      <c r="A21" s="23" t="s">
        <v>34</v>
      </c>
      <c r="B21" s="23"/>
      <c r="C21" s="23"/>
      <c r="D21" s="23"/>
      <c r="E21" s="23"/>
      <c r="F21" s="23"/>
      <c r="G21" s="23"/>
      <c r="H21" s="23"/>
      <c r="I21" s="23"/>
    </row>
    <row r="22" spans="1:16" x14ac:dyDescent="0.35">
      <c r="A22" s="23"/>
      <c r="B22" s="23"/>
      <c r="C22" s="23"/>
      <c r="D22" s="23"/>
      <c r="E22" s="23"/>
      <c r="F22" s="23"/>
      <c r="G22" s="23"/>
      <c r="H22" s="23"/>
      <c r="I22" s="23"/>
    </row>
    <row r="23" spans="1:16" x14ac:dyDescent="0.35">
      <c r="A23" s="23" t="s">
        <v>35</v>
      </c>
      <c r="B23" s="23"/>
      <c r="C23" s="23"/>
      <c r="D23" s="23"/>
      <c r="E23" s="23"/>
      <c r="F23" s="23"/>
      <c r="G23" s="23"/>
      <c r="H23" s="23"/>
      <c r="I23" s="23"/>
    </row>
    <row r="24" spans="1:16" x14ac:dyDescent="0.35">
      <c r="A24" s="23"/>
      <c r="B24" s="23"/>
      <c r="C24" s="23"/>
      <c r="D24" s="23"/>
      <c r="E24" s="23"/>
      <c r="F24" s="23"/>
      <c r="G24" s="23"/>
      <c r="H24" s="23"/>
      <c r="I24" s="23"/>
    </row>
    <row r="25" spans="1:16" ht="16.5" x14ac:dyDescent="0.45">
      <c r="A25" s="23" t="s">
        <v>36</v>
      </c>
      <c r="B25" s="24" t="s">
        <v>37</v>
      </c>
      <c r="C25" s="33" t="s">
        <v>97</v>
      </c>
      <c r="D25" s="34" t="s">
        <v>38</v>
      </c>
      <c r="E25" s="36" t="s">
        <v>39</v>
      </c>
      <c r="F25" s="24" t="s">
        <v>37</v>
      </c>
      <c r="G25" s="11">
        <f>C4*C3</f>
        <v>110.01739199999999</v>
      </c>
      <c r="H25" s="11" t="s">
        <v>40</v>
      </c>
      <c r="I25" s="23"/>
    </row>
    <row r="26" spans="1:16" x14ac:dyDescent="0.35">
      <c r="A26" s="23"/>
      <c r="B26" s="24"/>
      <c r="C26" s="34" t="s">
        <v>41</v>
      </c>
      <c r="D26" s="34"/>
      <c r="E26" s="34" t="s">
        <v>42</v>
      </c>
      <c r="F26" s="24"/>
      <c r="G26" s="11"/>
      <c r="H26" s="11"/>
      <c r="I26" s="23"/>
    </row>
    <row r="27" spans="1:16" x14ac:dyDescent="0.35">
      <c r="C27" s="34"/>
      <c r="D27" s="34"/>
      <c r="E27" s="34"/>
      <c r="G27" s="11"/>
      <c r="H27" s="11"/>
      <c r="I27" s="23"/>
    </row>
    <row r="28" spans="1:16" ht="16.5" x14ac:dyDescent="0.45">
      <c r="A28" s="23" t="s">
        <v>43</v>
      </c>
      <c r="B28" s="24" t="s">
        <v>44</v>
      </c>
      <c r="C28" s="33" t="s">
        <v>98</v>
      </c>
      <c r="D28" s="34" t="s">
        <v>38</v>
      </c>
      <c r="E28" s="36" t="s">
        <v>45</v>
      </c>
      <c r="F28" s="24" t="s">
        <v>44</v>
      </c>
      <c r="G28" s="11">
        <f>E4*E3</f>
        <v>110.04294729999999</v>
      </c>
      <c r="H28" s="11" t="s">
        <v>40</v>
      </c>
      <c r="I28" s="23"/>
    </row>
    <row r="29" spans="1:16" x14ac:dyDescent="0.35">
      <c r="A29" s="23"/>
      <c r="B29" s="23"/>
      <c r="C29" s="34" t="s">
        <v>41</v>
      </c>
      <c r="D29" s="34"/>
      <c r="E29" s="34" t="s">
        <v>42</v>
      </c>
      <c r="F29" s="23"/>
      <c r="G29" s="23"/>
      <c r="H29" s="23"/>
      <c r="I29" s="23"/>
    </row>
    <row r="30" spans="1:16" x14ac:dyDescent="0.35">
      <c r="A30" s="23"/>
      <c r="B30" s="23"/>
      <c r="C30" s="23"/>
      <c r="D30" s="23"/>
      <c r="E30" s="23"/>
      <c r="F30" s="23"/>
      <c r="G30" s="23"/>
      <c r="H30" s="23"/>
      <c r="I30" s="23"/>
    </row>
    <row r="31" spans="1:16" x14ac:dyDescent="0.35">
      <c r="A31" s="23" t="s">
        <v>46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x14ac:dyDescent="0.35">
      <c r="A32" s="11"/>
      <c r="B32" s="11"/>
      <c r="C32" s="27" t="s">
        <v>26</v>
      </c>
      <c r="D32" s="27" t="s">
        <v>27</v>
      </c>
      <c r="E32" s="27" t="s">
        <v>28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x14ac:dyDescent="0.35">
      <c r="A33" s="11" t="s">
        <v>40</v>
      </c>
      <c r="B33" s="11"/>
      <c r="C33" s="11">
        <f>G25</f>
        <v>110.01739199999999</v>
      </c>
      <c r="D33" s="27" t="s">
        <v>27</v>
      </c>
      <c r="E33" s="11">
        <f>G28</f>
        <v>110.04294729999999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x14ac:dyDescent="0.35">
      <c r="A35" s="23" t="s">
        <v>47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</sheetData>
  <pageMargins left="0.7" right="0.7" top="0.78740157499999996" bottom="0.78740157499999996" header="0.3" footer="0.3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8"/>
  <sheetViews>
    <sheetView workbookViewId="0"/>
  </sheetViews>
  <sheetFormatPr defaultRowHeight="14.5" x14ac:dyDescent="0.35"/>
  <cols>
    <col min="1" max="1" width="12.7265625" customWidth="1"/>
    <col min="5" max="5" width="10.7265625" customWidth="1"/>
  </cols>
  <sheetData>
    <row r="1" spans="1:3" ht="18.5" x14ac:dyDescent="0.45">
      <c r="A1" s="2" t="s">
        <v>4</v>
      </c>
    </row>
    <row r="2" spans="1:3" ht="18.5" x14ac:dyDescent="0.45">
      <c r="A2" s="2" t="s">
        <v>1</v>
      </c>
    </row>
    <row r="4" spans="1:3" ht="15" x14ac:dyDescent="0.35">
      <c r="A4" s="10"/>
      <c r="B4" s="10"/>
      <c r="C4" s="10"/>
    </row>
    <row r="5" spans="1:3" ht="18.5" x14ac:dyDescent="0.35">
      <c r="A5" s="3" t="s">
        <v>60</v>
      </c>
      <c r="B5" s="3">
        <v>24.2</v>
      </c>
      <c r="C5" s="3">
        <v>26.7</v>
      </c>
    </row>
    <row r="6" spans="1:3" ht="14.65" customHeight="1" x14ac:dyDescent="0.35">
      <c r="A6" s="3" t="s">
        <v>61</v>
      </c>
      <c r="B6" s="3">
        <v>1.25</v>
      </c>
      <c r="C6" s="3">
        <v>1.26</v>
      </c>
    </row>
    <row r="7" spans="1:3" ht="14.65" customHeight="1" x14ac:dyDescent="0.35"/>
    <row r="15" spans="1:3" x14ac:dyDescent="0.35">
      <c r="A15" s="23" t="s">
        <v>62</v>
      </c>
    </row>
    <row r="16" spans="1:3" x14ac:dyDescent="0.35">
      <c r="A16" s="23" t="s">
        <v>63</v>
      </c>
    </row>
    <row r="18" spans="1:9" x14ac:dyDescent="0.35">
      <c r="A18" s="23" t="s">
        <v>64</v>
      </c>
      <c r="B18" s="23"/>
      <c r="C18" s="23"/>
      <c r="D18" s="23"/>
      <c r="E18" s="23"/>
      <c r="F18" s="23"/>
      <c r="G18" s="23"/>
      <c r="H18" s="23"/>
      <c r="I18" s="23"/>
    </row>
    <row r="19" spans="1:9" x14ac:dyDescent="0.35">
      <c r="A19" s="23"/>
      <c r="B19" s="23"/>
      <c r="C19" s="23"/>
      <c r="D19" s="23"/>
      <c r="E19" s="23"/>
      <c r="F19" s="23"/>
      <c r="G19" s="23"/>
      <c r="H19" s="23"/>
      <c r="I19" s="23"/>
    </row>
    <row r="20" spans="1:9" x14ac:dyDescent="0.35">
      <c r="A20" s="23"/>
      <c r="B20" s="23"/>
      <c r="C20" s="23"/>
      <c r="D20" s="23"/>
      <c r="E20" s="23"/>
      <c r="F20" s="23"/>
      <c r="G20" s="23"/>
      <c r="H20" s="23"/>
      <c r="I20" s="23"/>
    </row>
    <row r="21" spans="1:9" x14ac:dyDescent="0.35">
      <c r="A21" s="23" t="s">
        <v>65</v>
      </c>
      <c r="B21" s="23"/>
      <c r="C21" s="23"/>
      <c r="D21" s="23"/>
      <c r="E21" s="23"/>
      <c r="F21" s="23"/>
      <c r="G21" s="23"/>
      <c r="H21" s="23"/>
      <c r="I21" s="23"/>
    </row>
    <row r="22" spans="1:9" x14ac:dyDescent="0.35">
      <c r="A22" s="23"/>
      <c r="B22" s="23"/>
      <c r="C22" s="23"/>
      <c r="D22" s="23"/>
      <c r="E22" s="23"/>
      <c r="F22" s="23"/>
      <c r="G22" s="23"/>
      <c r="H22" s="23"/>
      <c r="I22" s="23"/>
    </row>
    <row r="23" spans="1:9" x14ac:dyDescent="0.35">
      <c r="A23" s="23" t="s">
        <v>66</v>
      </c>
      <c r="B23" s="23"/>
      <c r="C23" s="23"/>
      <c r="D23" s="23"/>
      <c r="E23" s="23"/>
      <c r="F23" s="23"/>
      <c r="G23" s="23"/>
      <c r="H23" s="23"/>
      <c r="I23" s="23"/>
    </row>
    <row r="24" spans="1:9" x14ac:dyDescent="0.35">
      <c r="A24" s="23"/>
      <c r="B24" s="23"/>
      <c r="C24" s="23"/>
      <c r="D24" s="23"/>
      <c r="E24" s="23"/>
      <c r="F24" s="23"/>
      <c r="G24" s="23"/>
      <c r="H24" s="23"/>
      <c r="I24" s="23"/>
    </row>
    <row r="25" spans="1:9" x14ac:dyDescent="0.3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9" x14ac:dyDescent="0.35">
      <c r="A26" s="23"/>
      <c r="B26" s="23"/>
      <c r="C26" s="23"/>
      <c r="D26" s="23"/>
      <c r="E26" s="23"/>
      <c r="F26" s="23"/>
      <c r="G26" s="23"/>
      <c r="H26" s="23"/>
      <c r="I26" s="23"/>
    </row>
    <row r="27" spans="1:9" x14ac:dyDescent="0.35">
      <c r="A27" s="23" t="s">
        <v>34</v>
      </c>
      <c r="B27" s="23"/>
      <c r="C27" s="23"/>
      <c r="D27" s="23"/>
      <c r="E27" s="23"/>
      <c r="F27" s="23"/>
      <c r="G27" s="23"/>
      <c r="H27" s="23"/>
      <c r="I27" s="23"/>
    </row>
    <row r="28" spans="1:9" x14ac:dyDescent="0.35">
      <c r="A28" s="23"/>
      <c r="B28" s="23"/>
      <c r="C28" s="23"/>
      <c r="D28" s="23"/>
      <c r="E28" s="23"/>
      <c r="F28" s="23"/>
      <c r="G28" s="23"/>
      <c r="H28" s="23"/>
      <c r="I28" s="23"/>
    </row>
    <row r="29" spans="1:9" x14ac:dyDescent="0.35">
      <c r="A29" s="23" t="s">
        <v>67</v>
      </c>
      <c r="B29" s="23"/>
      <c r="C29" s="23"/>
      <c r="D29" s="23"/>
      <c r="E29" s="23"/>
      <c r="F29" s="23"/>
      <c r="G29" s="23"/>
      <c r="H29" s="23"/>
      <c r="I29" s="23"/>
    </row>
    <row r="31" spans="1:9" ht="16.5" x14ac:dyDescent="0.45">
      <c r="A31" s="23" t="s">
        <v>68</v>
      </c>
      <c r="B31" s="24" t="s">
        <v>37</v>
      </c>
      <c r="C31" s="25" t="s">
        <v>69</v>
      </c>
      <c r="D31" s="24" t="s">
        <v>38</v>
      </c>
      <c r="E31" s="26" t="s">
        <v>70</v>
      </c>
      <c r="F31" s="24" t="s">
        <v>37</v>
      </c>
      <c r="G31" s="23">
        <f>B5*B6</f>
        <v>30.25</v>
      </c>
      <c r="H31" s="23" t="s">
        <v>0</v>
      </c>
    </row>
    <row r="32" spans="1:9" x14ac:dyDescent="0.35">
      <c r="A32" s="23"/>
      <c r="B32" s="24"/>
      <c r="C32" s="24" t="s">
        <v>71</v>
      </c>
      <c r="D32" s="24"/>
      <c r="E32" s="24" t="s">
        <v>56</v>
      </c>
      <c r="F32" s="24"/>
      <c r="G32" s="11"/>
      <c r="H32" s="11"/>
    </row>
    <row r="33" spans="1:10" x14ac:dyDescent="0.35">
      <c r="C33" s="24"/>
      <c r="D33" s="24"/>
      <c r="E33" s="24"/>
      <c r="G33" s="11"/>
      <c r="H33" s="11"/>
    </row>
    <row r="34" spans="1:10" ht="16.5" x14ac:dyDescent="0.45">
      <c r="A34" s="23" t="s">
        <v>72</v>
      </c>
      <c r="B34" s="24" t="s">
        <v>44</v>
      </c>
      <c r="C34" s="25" t="s">
        <v>73</v>
      </c>
      <c r="D34" s="24" t="s">
        <v>38</v>
      </c>
      <c r="E34" s="26" t="s">
        <v>74</v>
      </c>
      <c r="F34" s="24" t="s">
        <v>37</v>
      </c>
      <c r="G34" s="11">
        <f>C5*C6</f>
        <v>33.641999999999996</v>
      </c>
      <c r="H34" s="11" t="s">
        <v>0</v>
      </c>
      <c r="J34" s="11" t="s">
        <v>84</v>
      </c>
    </row>
    <row r="35" spans="1:10" x14ac:dyDescent="0.35">
      <c r="A35" s="23"/>
      <c r="B35" s="23"/>
      <c r="C35" s="24" t="s">
        <v>71</v>
      </c>
      <c r="D35" s="24"/>
      <c r="E35" s="24" t="s">
        <v>56</v>
      </c>
      <c r="F35" s="24"/>
      <c r="G35" s="11"/>
      <c r="H35" s="11"/>
    </row>
    <row r="36" spans="1:10" x14ac:dyDescent="0.35">
      <c r="A36" s="23"/>
      <c r="B36" s="23"/>
      <c r="C36" s="23"/>
      <c r="D36" s="23"/>
      <c r="E36" s="23"/>
      <c r="F36" s="23"/>
      <c r="G36" s="23"/>
      <c r="H36" s="23"/>
    </row>
    <row r="37" spans="1:10" x14ac:dyDescent="0.35">
      <c r="A37" s="23" t="s">
        <v>46</v>
      </c>
      <c r="B37" s="23"/>
      <c r="C37" s="23"/>
      <c r="D37" s="23"/>
      <c r="E37" s="23"/>
      <c r="F37" s="23"/>
      <c r="G37" s="23"/>
      <c r="H37" s="23"/>
    </row>
    <row r="38" spans="1:10" x14ac:dyDescent="0.35">
      <c r="A38" s="11"/>
      <c r="B38" s="11"/>
      <c r="C38" s="27" t="s">
        <v>26</v>
      </c>
      <c r="D38" s="27" t="s">
        <v>27</v>
      </c>
      <c r="E38" s="27" t="s">
        <v>28</v>
      </c>
      <c r="F38" s="23"/>
      <c r="G38" s="23"/>
      <c r="H38" s="23"/>
    </row>
    <row r="39" spans="1:10" x14ac:dyDescent="0.35">
      <c r="A39" s="11" t="s">
        <v>0</v>
      </c>
      <c r="B39" s="11"/>
      <c r="C39" s="11">
        <f>G31</f>
        <v>30.25</v>
      </c>
      <c r="D39" s="27" t="s">
        <v>27</v>
      </c>
      <c r="E39" s="11">
        <f>G34</f>
        <v>33.641999999999996</v>
      </c>
      <c r="F39" s="23"/>
      <c r="G39" s="23"/>
      <c r="H39" s="23"/>
    </row>
    <row r="41" spans="1:10" x14ac:dyDescent="0.35">
      <c r="A41" s="23" t="s">
        <v>75</v>
      </c>
      <c r="B41" s="23"/>
      <c r="C41" s="23"/>
      <c r="D41" s="23"/>
      <c r="E41" s="23"/>
      <c r="F41" s="23"/>
    </row>
    <row r="42" spans="1:10" x14ac:dyDescent="0.35">
      <c r="A42" s="23"/>
      <c r="B42" s="23"/>
      <c r="C42" s="23"/>
      <c r="D42" s="23"/>
      <c r="E42" s="23"/>
      <c r="F42" s="23"/>
    </row>
    <row r="43" spans="1:10" x14ac:dyDescent="0.35">
      <c r="A43" s="23" t="s">
        <v>76</v>
      </c>
      <c r="B43" s="24" t="s">
        <v>44</v>
      </c>
      <c r="C43" s="25" t="s">
        <v>77</v>
      </c>
      <c r="D43" s="24" t="s">
        <v>38</v>
      </c>
      <c r="E43" s="24" t="s">
        <v>78</v>
      </c>
      <c r="F43" s="24" t="s">
        <v>37</v>
      </c>
      <c r="G43" s="27">
        <f>G34*100000</f>
        <v>3364199.9999999995</v>
      </c>
      <c r="H43" s="27" t="s">
        <v>79</v>
      </c>
    </row>
    <row r="44" spans="1:10" x14ac:dyDescent="0.35">
      <c r="B44" s="24"/>
      <c r="C44" s="24" t="s">
        <v>80</v>
      </c>
      <c r="D44" s="24"/>
      <c r="E44" s="24"/>
      <c r="F44" s="24"/>
      <c r="G44" s="24"/>
    </row>
    <row r="45" spans="1:10" x14ac:dyDescent="0.35">
      <c r="B45" s="24"/>
      <c r="C45" s="24"/>
      <c r="D45" s="24"/>
      <c r="E45" s="24"/>
      <c r="F45" s="24"/>
      <c r="G45" s="24"/>
    </row>
    <row r="46" spans="1:10" x14ac:dyDescent="0.35">
      <c r="A46" s="29" t="s">
        <v>81</v>
      </c>
      <c r="C46" s="24"/>
      <c r="D46" s="24"/>
      <c r="E46" s="24"/>
      <c r="F46" s="24"/>
      <c r="G46" s="24"/>
    </row>
    <row r="48" spans="1:10" x14ac:dyDescent="0.35">
      <c r="A48" s="23" t="s">
        <v>82</v>
      </c>
    </row>
  </sheetData>
  <pageMargins left="0.7" right="0.7" top="0.78740157499999996" bottom="0.78740157499999996" header="0.3" footer="0.3"/>
  <pageSetup paperSize="9"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6"/>
  <sheetViews>
    <sheetView workbookViewId="0"/>
  </sheetViews>
  <sheetFormatPr defaultRowHeight="14.5" x14ac:dyDescent="0.35"/>
  <cols>
    <col min="1" max="1" width="16.26953125" customWidth="1"/>
    <col min="2" max="2" width="12.26953125" customWidth="1"/>
    <col min="3" max="3" width="12.54296875" bestFit="1" customWidth="1"/>
    <col min="4" max="4" width="16.54296875" bestFit="1" customWidth="1"/>
    <col min="5" max="5" width="16.54296875" customWidth="1"/>
    <col min="6" max="6" width="11" customWidth="1"/>
    <col min="7" max="7" width="11.26953125" customWidth="1"/>
    <col min="8" max="8" width="11.26953125" bestFit="1" customWidth="1"/>
    <col min="12" max="12" width="11.1796875" bestFit="1" customWidth="1"/>
  </cols>
  <sheetData>
    <row r="1" spans="1:8" ht="18.5" x14ac:dyDescent="0.45">
      <c r="A1" s="2" t="s">
        <v>8</v>
      </c>
    </row>
    <row r="2" spans="1:8" ht="18.5" x14ac:dyDescent="0.45">
      <c r="A2" s="2" t="s">
        <v>6</v>
      </c>
    </row>
    <row r="3" spans="1:8" ht="18.5" x14ac:dyDescent="0.45">
      <c r="A3" s="2" t="s">
        <v>7</v>
      </c>
    </row>
    <row r="4" spans="1:8" ht="18.5" x14ac:dyDescent="0.45">
      <c r="A4" s="2"/>
    </row>
    <row r="5" spans="1:8" ht="15.5" x14ac:dyDescent="0.35">
      <c r="A5" s="13"/>
      <c r="B5" s="13"/>
      <c r="C5" s="13"/>
      <c r="D5" s="13"/>
      <c r="E5" s="13"/>
      <c r="F5" s="12" t="s">
        <v>22</v>
      </c>
      <c r="G5" s="12"/>
      <c r="H5" s="12"/>
    </row>
    <row r="6" spans="1:8" ht="15.5" x14ac:dyDescent="0.35">
      <c r="A6" s="13"/>
      <c r="B6" s="13"/>
      <c r="C6" s="13"/>
      <c r="D6" s="13"/>
      <c r="E6" s="13"/>
      <c r="F6" s="19" t="s">
        <v>23</v>
      </c>
      <c r="G6" s="19" t="s">
        <v>25</v>
      </c>
      <c r="H6" s="19" t="s">
        <v>24</v>
      </c>
    </row>
    <row r="7" spans="1:8" ht="15.5" x14ac:dyDescent="0.35">
      <c r="A7" s="12" t="s">
        <v>9</v>
      </c>
      <c r="B7" s="12"/>
      <c r="C7" s="12"/>
      <c r="D7" s="12"/>
      <c r="E7" s="12"/>
      <c r="F7" s="13">
        <v>0.75</v>
      </c>
      <c r="G7" s="14">
        <v>0.8</v>
      </c>
      <c r="H7" s="13">
        <v>0.85</v>
      </c>
    </row>
    <row r="8" spans="1:8" ht="15.5" x14ac:dyDescent="0.35">
      <c r="A8" s="13"/>
      <c r="B8" s="13" t="s">
        <v>10</v>
      </c>
      <c r="C8" s="12"/>
      <c r="D8" s="15">
        <v>300</v>
      </c>
      <c r="E8" s="15"/>
      <c r="F8" s="21">
        <f>D8</f>
        <v>300</v>
      </c>
      <c r="G8" s="21">
        <f>D8</f>
        <v>300</v>
      </c>
      <c r="H8" s="21">
        <f>D8</f>
        <v>300</v>
      </c>
    </row>
    <row r="9" spans="1:8" ht="15.5" x14ac:dyDescent="0.35">
      <c r="A9" s="13"/>
      <c r="B9" s="13" t="s">
        <v>11</v>
      </c>
      <c r="C9" s="16"/>
      <c r="D9" s="17">
        <v>5</v>
      </c>
      <c r="E9" s="17"/>
      <c r="F9" s="21">
        <f>D9*F7</f>
        <v>3.75</v>
      </c>
      <c r="G9" s="21">
        <f>D9*G7</f>
        <v>4</v>
      </c>
      <c r="H9" s="21">
        <f>D9*H7</f>
        <v>4.25</v>
      </c>
    </row>
    <row r="10" spans="1:8" ht="15.5" x14ac:dyDescent="0.35">
      <c r="A10" s="13"/>
      <c r="B10" s="13" t="s">
        <v>20</v>
      </c>
      <c r="C10" s="16"/>
      <c r="D10" s="13"/>
      <c r="E10" s="13"/>
      <c r="F10" s="21">
        <f>F8+F9</f>
        <v>303.75</v>
      </c>
      <c r="G10" s="21">
        <f t="shared" ref="G10:H10" si="0">G8+G9</f>
        <v>304</v>
      </c>
      <c r="H10" s="21">
        <f t="shared" si="0"/>
        <v>304.25</v>
      </c>
    </row>
    <row r="11" spans="1:8" ht="15.5" x14ac:dyDescent="0.35">
      <c r="A11" s="13"/>
      <c r="B11" s="13"/>
      <c r="C11" s="16"/>
      <c r="D11" s="13"/>
      <c r="E11" s="13"/>
      <c r="F11" s="22"/>
      <c r="G11" s="21"/>
      <c r="H11" s="21"/>
    </row>
    <row r="12" spans="1:8" ht="15.5" x14ac:dyDescent="0.35">
      <c r="A12" s="12" t="s">
        <v>12</v>
      </c>
      <c r="B12" s="13"/>
      <c r="C12" s="16"/>
      <c r="D12" s="13"/>
      <c r="E12" s="13"/>
      <c r="F12" s="21"/>
      <c r="G12" s="21"/>
      <c r="H12" s="21"/>
    </row>
    <row r="13" spans="1:8" ht="15.5" x14ac:dyDescent="0.35">
      <c r="A13" s="12"/>
      <c r="B13" s="13" t="s">
        <v>13</v>
      </c>
      <c r="C13" s="16"/>
      <c r="D13" s="15">
        <v>50</v>
      </c>
      <c r="E13" s="12"/>
      <c r="F13" s="21">
        <f>D13</f>
        <v>50</v>
      </c>
      <c r="G13" s="21">
        <f>D13</f>
        <v>50</v>
      </c>
      <c r="H13" s="21">
        <f>D13</f>
        <v>50</v>
      </c>
    </row>
    <row r="14" spans="1:8" ht="15.5" x14ac:dyDescent="0.35">
      <c r="A14" s="13"/>
      <c r="B14" s="13" t="s">
        <v>14</v>
      </c>
      <c r="C14" s="13"/>
      <c r="D14" s="17">
        <v>100</v>
      </c>
      <c r="E14" s="13"/>
      <c r="F14" s="21">
        <f>D14*F7</f>
        <v>75</v>
      </c>
      <c r="G14" s="21">
        <f>D14*G7</f>
        <v>80</v>
      </c>
      <c r="H14" s="21">
        <f>D14*H7</f>
        <v>85</v>
      </c>
    </row>
    <row r="15" spans="1:8" ht="15.5" x14ac:dyDescent="0.35">
      <c r="A15" s="13"/>
      <c r="B15" s="13" t="s">
        <v>21</v>
      </c>
      <c r="C15" s="13"/>
      <c r="D15" s="13"/>
      <c r="E15" s="13"/>
      <c r="F15" s="21">
        <f>F13+F14</f>
        <v>125</v>
      </c>
      <c r="G15" s="21">
        <f t="shared" ref="G15:H15" si="1">G13+G14</f>
        <v>130</v>
      </c>
      <c r="H15" s="21">
        <f t="shared" si="1"/>
        <v>135</v>
      </c>
    </row>
    <row r="16" spans="1:8" ht="15.5" x14ac:dyDescent="0.35">
      <c r="A16" s="12"/>
      <c r="B16" s="13" t="s">
        <v>5</v>
      </c>
      <c r="C16" s="13"/>
      <c r="D16" s="15">
        <v>20</v>
      </c>
      <c r="E16" s="13"/>
      <c r="F16" s="21">
        <f>D16</f>
        <v>20</v>
      </c>
      <c r="G16" s="21">
        <f>D16</f>
        <v>20</v>
      </c>
      <c r="H16" s="21">
        <f>D16</f>
        <v>20</v>
      </c>
    </row>
    <row r="17" spans="1:19" ht="15.5" x14ac:dyDescent="0.35">
      <c r="A17" s="13"/>
      <c r="B17" s="13"/>
      <c r="C17" s="13"/>
      <c r="D17" s="13"/>
      <c r="E17" s="13"/>
      <c r="F17" s="21"/>
      <c r="G17" s="21"/>
      <c r="H17" s="21"/>
    </row>
    <row r="18" spans="1:19" ht="15.5" x14ac:dyDescent="0.35">
      <c r="A18" s="12" t="s">
        <v>15</v>
      </c>
      <c r="B18" s="13"/>
      <c r="C18" s="13"/>
      <c r="D18" s="13"/>
      <c r="E18" s="13"/>
      <c r="F18" s="21"/>
      <c r="G18" s="21"/>
      <c r="H18" s="21"/>
    </row>
    <row r="19" spans="1:19" ht="15.5" x14ac:dyDescent="0.35">
      <c r="A19" s="13"/>
      <c r="B19" s="13" t="s">
        <v>16</v>
      </c>
      <c r="C19" s="13"/>
      <c r="D19" s="15">
        <v>2</v>
      </c>
      <c r="E19" s="13"/>
      <c r="F19" s="21">
        <f>D19</f>
        <v>2</v>
      </c>
      <c r="G19" s="21">
        <f>D19</f>
        <v>2</v>
      </c>
      <c r="H19" s="21">
        <f>D19</f>
        <v>2</v>
      </c>
    </row>
    <row r="20" spans="1:19" ht="15.5" x14ac:dyDescent="0.35">
      <c r="A20" s="13"/>
      <c r="B20" s="13" t="s">
        <v>17</v>
      </c>
      <c r="C20" s="13"/>
      <c r="D20" s="17">
        <v>10</v>
      </c>
      <c r="E20" s="13"/>
      <c r="F20" s="21">
        <f>D20*F7</f>
        <v>7.5</v>
      </c>
      <c r="G20" s="21">
        <f>D20*G7</f>
        <v>8</v>
      </c>
      <c r="H20" s="21">
        <f>D20*H7</f>
        <v>8.5</v>
      </c>
    </row>
    <row r="21" spans="1:19" ht="15.5" x14ac:dyDescent="0.35">
      <c r="A21" s="13"/>
      <c r="B21" s="13" t="s">
        <v>18</v>
      </c>
      <c r="C21" s="13"/>
      <c r="D21" s="13"/>
      <c r="E21" s="13"/>
      <c r="F21" s="21">
        <f>F19+F20</f>
        <v>9.5</v>
      </c>
      <c r="G21" s="21">
        <f t="shared" ref="G21:H21" si="2">G19+G20</f>
        <v>10</v>
      </c>
      <c r="H21" s="21">
        <f t="shared" si="2"/>
        <v>10.5</v>
      </c>
    </row>
    <row r="22" spans="1:19" ht="15.5" x14ac:dyDescent="0.35">
      <c r="A22" s="13"/>
      <c r="B22" s="13"/>
      <c r="C22" s="13"/>
      <c r="D22" s="13"/>
      <c r="E22" s="13"/>
      <c r="F22" s="14"/>
      <c r="G22" s="14"/>
      <c r="H22" s="14"/>
    </row>
    <row r="23" spans="1:19" ht="15.5" x14ac:dyDescent="0.35">
      <c r="A23" s="12" t="s">
        <v>19</v>
      </c>
      <c r="B23" s="18"/>
      <c r="C23" s="13"/>
      <c r="D23" s="13"/>
      <c r="E23" s="13"/>
      <c r="F23" s="20">
        <f>F10-F15-F16-F21</f>
        <v>149.25</v>
      </c>
      <c r="G23" s="20">
        <f t="shared" ref="G23:H23" si="3">G10-G15-G16-G21</f>
        <v>144</v>
      </c>
      <c r="H23" s="20">
        <f t="shared" si="3"/>
        <v>138.75</v>
      </c>
    </row>
    <row r="24" spans="1:19" ht="15.5" x14ac:dyDescent="0.35">
      <c r="A24" s="13"/>
      <c r="B24" s="13"/>
      <c r="C24" s="13"/>
      <c r="D24" s="13"/>
      <c r="E24" s="13"/>
      <c r="F24" s="14"/>
      <c r="G24" s="14"/>
      <c r="H24" s="14"/>
    </row>
    <row r="26" spans="1:19" ht="15.5" x14ac:dyDescent="0.35">
      <c r="A26" s="30" t="s">
        <v>86</v>
      </c>
      <c r="I26" s="13"/>
      <c r="J26" s="31" t="s">
        <v>85</v>
      </c>
      <c r="K26" s="31"/>
      <c r="L26" s="32">
        <f>(G7-F7)/F7</f>
        <v>6.6666666666666721E-2</v>
      </c>
      <c r="M26" s="11"/>
      <c r="N26" s="11"/>
      <c r="O26" s="11"/>
      <c r="P26" s="11"/>
      <c r="Q26" s="11"/>
      <c r="R26" s="11"/>
      <c r="S26" s="11"/>
    </row>
    <row r="27" spans="1:19" ht="15.5" x14ac:dyDescent="0.35">
      <c r="I27" s="13"/>
      <c r="J27" s="31" t="s">
        <v>87</v>
      </c>
      <c r="K27" s="31"/>
      <c r="L27" s="32">
        <f>(G23-F23)/F23</f>
        <v>-3.5175879396984924E-2</v>
      </c>
      <c r="M27" s="11"/>
      <c r="N27" s="11"/>
      <c r="O27" s="11"/>
      <c r="P27" s="11"/>
      <c r="Q27" s="11"/>
      <c r="R27" s="11"/>
      <c r="S27" s="11"/>
    </row>
    <row r="28" spans="1:19" ht="15.5" x14ac:dyDescent="0.35">
      <c r="I28" s="13"/>
      <c r="J28" s="31" t="s">
        <v>88</v>
      </c>
      <c r="K28" s="31"/>
      <c r="L28" s="31"/>
      <c r="M28" s="11"/>
      <c r="N28" s="11"/>
      <c r="O28" s="11"/>
      <c r="P28" s="11"/>
      <c r="Q28" s="11"/>
      <c r="R28" s="11"/>
      <c r="S28" s="11"/>
    </row>
    <row r="29" spans="1:19" ht="15.5" x14ac:dyDescent="0.35">
      <c r="I29" s="13"/>
      <c r="J29" s="13"/>
      <c r="K29" s="13"/>
      <c r="L29" s="13"/>
    </row>
    <row r="30" spans="1:19" ht="15.5" x14ac:dyDescent="0.35">
      <c r="I30" s="13"/>
      <c r="J30" s="13"/>
      <c r="K30" s="13"/>
      <c r="L30" s="13"/>
    </row>
    <row r="31" spans="1:19" ht="15.5" x14ac:dyDescent="0.35">
      <c r="I31" s="13"/>
      <c r="J31" s="13"/>
      <c r="K31" s="13"/>
      <c r="L31" s="13"/>
    </row>
    <row r="32" spans="1:19" ht="15.5" x14ac:dyDescent="0.35">
      <c r="I32" s="13"/>
      <c r="J32" s="13"/>
      <c r="K32" s="13"/>
      <c r="L32" s="13"/>
    </row>
    <row r="36" spans="1:2" x14ac:dyDescent="0.35">
      <c r="A36" s="11"/>
      <c r="B36" s="11"/>
    </row>
  </sheetData>
  <pageMargins left="0.7" right="0.7" top="0.78740157499999996" bottom="0.78740157499999996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1.</vt:lpstr>
      <vt:lpstr>2.</vt:lpstr>
      <vt:lpstr>3.</vt:lpstr>
      <vt:lpstr>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simakova</dc:creator>
  <cp:lastModifiedBy>Jana Šimáková</cp:lastModifiedBy>
  <cp:lastPrinted>2023-10-19T10:17:42Z</cp:lastPrinted>
  <dcterms:created xsi:type="dcterms:W3CDTF">2020-12-01T07:37:07Z</dcterms:created>
  <dcterms:modified xsi:type="dcterms:W3CDTF">2023-11-19T18:24:34Z</dcterms:modified>
</cp:coreProperties>
</file>