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"/>
    </mc:Choice>
  </mc:AlternateContent>
  <bookViews>
    <workbookView xWindow="0" yWindow="0" windowWidth="23040" windowHeight="9192" tabRatio="682"/>
  </bookViews>
  <sheets>
    <sheet name="LP úloha na směs" sheetId="1" r:id="rId1"/>
    <sheet name="Úloha 1" sheetId="2" r:id="rId2"/>
    <sheet name="Úloha 2" sheetId="3" r:id="rId3"/>
    <sheet name="MP problém 1" sheetId="5" r:id="rId4"/>
    <sheet name="MP problém 2" sheetId="6" r:id="rId5"/>
    <sheet name="MP problém 3" sheetId="7" r:id="rId6"/>
    <sheet name="KT podmínky" sheetId="9" r:id="rId7"/>
    <sheet name="Duální úloha" sheetId="8" r:id="rId8"/>
  </sheets>
  <definedNames>
    <definedName name="solver_adj" localSheetId="7" hidden="1">'Duální úloha'!$U$19:$U$21</definedName>
    <definedName name="solver_adj" localSheetId="0" hidden="1">'LP úloha na směs'!$B$12:$D$12</definedName>
    <definedName name="solver_adj" localSheetId="3" hidden="1">'MP problém 1'!$A$4:$B$4</definedName>
    <definedName name="solver_adj" localSheetId="4" hidden="1">'MP problém 2'!$A$10:$D$10</definedName>
    <definedName name="solver_adj" localSheetId="5" hidden="1">'MP problém 3'!$O$6:$P$6</definedName>
    <definedName name="solver_cvg" localSheetId="7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0" hidden="1">"0,0001"</definedName>
    <definedName name="solver_cvg" localSheetId="3" hidden="1">"""""""""""""""0,0001"""""""""""""""</definedName>
    <definedName name="solver_cvg" localSheetId="4" hidden="1">"0,0001"</definedName>
    <definedName name="solver_cvg" localSheetId="5" hidden="1">"0,0001"</definedName>
    <definedName name="solver_drv" localSheetId="7" hidden="1">1</definedName>
    <definedName name="solver_drv" localSheetId="0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ng" localSheetId="7" hidden="1">1</definedName>
    <definedName name="solver_eng" localSheetId="0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7" hidden="1">1</definedName>
    <definedName name="solver_est" localSheetId="0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7" hidden="1">2147483647</definedName>
    <definedName name="solver_itr" localSheetId="0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lhs1" localSheetId="7" hidden="1">'Duální úloha'!$W$19</definedName>
    <definedName name="solver_lhs1" localSheetId="0" hidden="1">'LP úloha na směs'!$B$18</definedName>
    <definedName name="solver_lhs1" localSheetId="3" hidden="1">'MP problém 1'!$C$7</definedName>
    <definedName name="solver_lhs1" localSheetId="4" hidden="1">'MP problém 2'!$E$12</definedName>
    <definedName name="solver_lhs1" localSheetId="5" hidden="1">'MP problém 3'!$P$10</definedName>
    <definedName name="solver_lhs2" localSheetId="7" hidden="1">'Duální úloha'!$W$20</definedName>
    <definedName name="solver_lhs2" localSheetId="0" hidden="1">'LP úloha na směs'!$B$19</definedName>
    <definedName name="solver_lhs2" localSheetId="3" hidden="1">'MP problém 1'!$C$8</definedName>
    <definedName name="solver_lhs3" localSheetId="7" hidden="1">'Duální úloha'!$K$20</definedName>
    <definedName name="solver_lhs3" localSheetId="0" hidden="1">'LP úloha na směs'!$B$20</definedName>
    <definedName name="solver_lhs4" localSheetId="0" hidden="1">'LP úloha na směs'!$B$21</definedName>
    <definedName name="solver_mip" localSheetId="7" hidden="1">2147483647</definedName>
    <definedName name="solver_mip" localSheetId="0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7" hidden="1">30</definedName>
    <definedName name="solver_mni" localSheetId="0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7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0" hidden="1">"0,075"</definedName>
    <definedName name="solver_mrt" localSheetId="3" hidden="1">"""""""""""""""0,075"""""""""""""""</definedName>
    <definedName name="solver_mrt" localSheetId="4" hidden="1">"0,075"</definedName>
    <definedName name="solver_mrt" localSheetId="5" hidden="1">"0,075"</definedName>
    <definedName name="solver_msl" localSheetId="7" hidden="1">2</definedName>
    <definedName name="solver_msl" localSheetId="0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7" hidden="1">1</definedName>
    <definedName name="solver_neg" localSheetId="0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7" hidden="1">2147483647</definedName>
    <definedName name="solver_nod" localSheetId="0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7" hidden="1">2</definedName>
    <definedName name="solver_num" localSheetId="0" hidden="1">4</definedName>
    <definedName name="solver_num" localSheetId="3" hidden="1">2</definedName>
    <definedName name="solver_num" localSheetId="4" hidden="1">1</definedName>
    <definedName name="solver_num" localSheetId="5" hidden="1">1</definedName>
    <definedName name="solver_nwt" localSheetId="7" hidden="1">1</definedName>
    <definedName name="solver_nwt" localSheetId="0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7" hidden="1">'Duální úloha'!$U$16</definedName>
    <definedName name="solver_opt" localSheetId="0" hidden="1">'LP úloha na směs'!$B$14</definedName>
    <definedName name="solver_opt" localSheetId="3" hidden="1">'MP problém 1'!$C$4</definedName>
    <definedName name="solver_opt" localSheetId="4" hidden="1">'MP problém 2'!$E$10</definedName>
    <definedName name="solver_opt" localSheetId="5" hidden="1">'MP problém 3'!$Q$6</definedName>
    <definedName name="solver_pre" localSheetId="7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0" hidden="1">"0,000001"</definedName>
    <definedName name="solver_pre" localSheetId="3" hidden="1">"""""""""""""""0,000001"""""""""""""""</definedName>
    <definedName name="solver_pre" localSheetId="4" hidden="1">"0,000001"</definedName>
    <definedName name="solver_pre" localSheetId="5" hidden="1">"0,000001"</definedName>
    <definedName name="solver_rbv" localSheetId="7" hidden="1">1</definedName>
    <definedName name="solver_rbv" localSheetId="0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el1" localSheetId="7" hidden="1">3</definedName>
    <definedName name="solver_rel1" localSheetId="0" hidden="1">1</definedName>
    <definedName name="solver_rel1" localSheetId="3" hidden="1">3</definedName>
    <definedName name="solver_rel1" localSheetId="4" hidden="1">1</definedName>
    <definedName name="solver_rel1" localSheetId="5" hidden="1">1</definedName>
    <definedName name="solver_rel2" localSheetId="7" hidden="1">3</definedName>
    <definedName name="solver_rel2" localSheetId="0" hidden="1">1</definedName>
    <definedName name="solver_rel2" localSheetId="3" hidden="1">3</definedName>
    <definedName name="solver_rel3" localSheetId="7" hidden="1">1</definedName>
    <definedName name="solver_rel3" localSheetId="0" hidden="1">1</definedName>
    <definedName name="solver_rel4" localSheetId="0" hidden="1">1</definedName>
    <definedName name="solver_rhs1" localSheetId="7" hidden="1">'Duální úloha'!$Y$19</definedName>
    <definedName name="solver_rhs1" localSheetId="0" hidden="1">'LP úloha na směs'!$C$18</definedName>
    <definedName name="solver_rhs1" localSheetId="3" hidden="1">'MP problém 1'!$D$7</definedName>
    <definedName name="solver_rhs1" localSheetId="4" hidden="1">'MP problém 2'!$F$12</definedName>
    <definedName name="solver_rhs1" localSheetId="5" hidden="1">'MP problém 3'!$Q$10</definedName>
    <definedName name="solver_rhs2" localSheetId="7" hidden="1">'Duální úloha'!$Y$20</definedName>
    <definedName name="solver_rhs2" localSheetId="0" hidden="1">'LP úloha na směs'!$C$19</definedName>
    <definedName name="solver_rhs2" localSheetId="3" hidden="1">'MP problém 1'!$D$8</definedName>
    <definedName name="solver_rhs3" localSheetId="7" hidden="1">'Duální úloha'!$N$20</definedName>
    <definedName name="solver_rhs3" localSheetId="0" hidden="1">'LP úloha na směs'!$C$20</definedName>
    <definedName name="solver_rhs4" localSheetId="0" hidden="1">'LP úloha na směs'!$C$21</definedName>
    <definedName name="solver_rlx" localSheetId="7" hidden="1">2</definedName>
    <definedName name="solver_rlx" localSheetId="0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7" hidden="1">0</definedName>
    <definedName name="solver_rsd" localSheetId="0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7" hidden="1">1</definedName>
    <definedName name="solver_scl" localSheetId="0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ho" localSheetId="7" hidden="1">2</definedName>
    <definedName name="solver_sho" localSheetId="0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7" hidden="1">100</definedName>
    <definedName name="solver_ssz" localSheetId="0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7" hidden="1">2147483647</definedName>
    <definedName name="solver_tim" localSheetId="0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7" hidden="1">0.01</definedName>
    <definedName name="solver_tol" localSheetId="0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7" hidden="1">2</definedName>
    <definedName name="solver_typ" localSheetId="0" hidden="1">1</definedName>
    <definedName name="solver_typ" localSheetId="3" hidden="1">2</definedName>
    <definedName name="solver_typ" localSheetId="4" hidden="1">1</definedName>
    <definedName name="solver_typ" localSheetId="5" hidden="1">1</definedName>
    <definedName name="solver_val" localSheetId="7" hidden="1">0</definedName>
    <definedName name="solver_val" localSheetId="0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7" hidden="1">3</definedName>
    <definedName name="solver_ver" localSheetId="0" hidden="1">3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8" l="1"/>
  <c r="N15" i="8"/>
  <c r="P10" i="7"/>
  <c r="Q6" i="7"/>
  <c r="C8" i="5"/>
  <c r="D7" i="5"/>
  <c r="C7" i="5"/>
  <c r="C4" i="5"/>
  <c r="B21" i="1" l="1"/>
  <c r="B20" i="1"/>
  <c r="B19" i="1"/>
  <c r="B18" i="1"/>
  <c r="B14" i="1"/>
  <c r="W19" i="8" l="1" a="1"/>
  <c r="W20" i="8" s="1"/>
  <c r="K18" i="8" a="1"/>
  <c r="K20" i="8" s="1"/>
  <c r="W19" i="8" l="1"/>
  <c r="K19" i="8"/>
  <c r="K18" i="8"/>
  <c r="E12" i="6"/>
  <c r="E10" i="6"/>
</calcChain>
</file>

<file path=xl/sharedStrings.xml><?xml version="1.0" encoding="utf-8"?>
<sst xmlns="http://schemas.openxmlformats.org/spreadsheetml/2006/main" count="94" uniqueCount="74">
  <si>
    <t xml:space="preserve">Firma vyrábí 3 druhy čajových směsí, určete optimální výrobní program tak, </t>
  </si>
  <si>
    <t>aby firma maximalizovala svůj zisk. Složení jednotlivých směsí je v tabulce.</t>
  </si>
  <si>
    <t>Směs 1</t>
  </si>
  <si>
    <t>Směs 2</t>
  </si>
  <si>
    <t>Směs 3</t>
  </si>
  <si>
    <t>Kapacita (kg)</t>
  </si>
  <si>
    <t>Černý čaj</t>
  </si>
  <si>
    <t>Zelený čaj</t>
  </si>
  <si>
    <t>Roibos</t>
  </si>
  <si>
    <t>Jasmín</t>
  </si>
  <si>
    <t>Jednotkový zisk</t>
  </si>
  <si>
    <t>x1</t>
  </si>
  <si>
    <t>x2</t>
  </si>
  <si>
    <t>x3</t>
  </si>
  <si>
    <t>Zisk</t>
  </si>
  <si>
    <t>Podmínky</t>
  </si>
  <si>
    <t>L</t>
  </si>
  <si>
    <t>P</t>
  </si>
  <si>
    <r>
      <t>f</t>
    </r>
    <r>
      <rPr>
        <sz val="20"/>
        <rFont val="Times New Roman"/>
        <family val="1"/>
        <charset val="238"/>
      </rPr>
      <t>(</t>
    </r>
    <r>
      <rPr>
        <i/>
        <sz val="20"/>
        <rFont val="Times New Roman"/>
        <family val="1"/>
        <charset val="238"/>
      </rPr>
      <t>x,y</t>
    </r>
    <r>
      <rPr>
        <sz val="20"/>
        <rFont val="Times New Roman"/>
        <family val="1"/>
        <charset val="238"/>
      </rPr>
      <t>) = 2</t>
    </r>
    <r>
      <rPr>
        <i/>
        <sz val="20"/>
        <rFont val="Times New Roman"/>
        <family val="1"/>
        <charset val="238"/>
      </rPr>
      <t>x</t>
    </r>
    <r>
      <rPr>
        <vertAlign val="superscript"/>
        <sz val="13"/>
        <rFont val="Times New Roman"/>
        <family val="1"/>
        <charset val="238"/>
      </rPr>
      <t>2</t>
    </r>
    <r>
      <rPr>
        <sz val="20"/>
        <rFont val="Times New Roman"/>
        <family val="1"/>
        <charset val="238"/>
      </rPr>
      <t xml:space="preserve"> + </t>
    </r>
    <r>
      <rPr>
        <i/>
        <sz val="20"/>
        <rFont val="Times New Roman"/>
        <family val="1"/>
        <charset val="238"/>
      </rPr>
      <t>xy</t>
    </r>
    <r>
      <rPr>
        <vertAlign val="superscript"/>
        <sz val="13"/>
        <rFont val="Times New Roman"/>
        <family val="1"/>
        <charset val="238"/>
      </rPr>
      <t>2</t>
    </r>
    <r>
      <rPr>
        <sz val="20"/>
        <rFont val="Times New Roman"/>
        <family val="1"/>
        <charset val="238"/>
      </rPr>
      <t xml:space="preserve"> + 3</t>
    </r>
    <r>
      <rPr>
        <i/>
        <sz val="20"/>
        <rFont val="Times New Roman"/>
        <family val="1"/>
        <charset val="238"/>
      </rPr>
      <t>y</t>
    </r>
    <r>
      <rPr>
        <vertAlign val="superscript"/>
        <sz val="13"/>
        <rFont val="Times New Roman"/>
        <family val="1"/>
        <charset val="238"/>
      </rPr>
      <t>3</t>
    </r>
    <r>
      <rPr>
        <sz val="20"/>
        <rFont val="Arial CE"/>
        <charset val="238"/>
      </rPr>
      <t xml:space="preserve"> </t>
    </r>
  </si>
  <si>
    <t>x</t>
  </si>
  <si>
    <t>y</t>
  </si>
  <si>
    <t>f</t>
  </si>
  <si>
    <t>g1</t>
  </si>
  <si>
    <t>g2</t>
  </si>
  <si>
    <t>Řešte problém matematického programování:</t>
  </si>
  <si>
    <t>Řešte:</t>
  </si>
  <si>
    <t>x4</t>
  </si>
  <si>
    <t>g</t>
  </si>
  <si>
    <t>b</t>
  </si>
  <si>
    <t>Určete, zda je daná funkce dvou proměnných konvexní nebo konkávní v bodě [-1,3].</t>
  </si>
  <si>
    <t xml:space="preserve">Výrobce tzv. „racio“ pokrmů plánuje výrobu dvou typů směsí. Na jejich výrobu má na jedno plánovací období (1 rok) k dispozici rýži o kapacitě 270 tun,  </t>
  </si>
  <si>
    <t>pšenici o kapacitě 100 tun a ovesné vločky o kapacitě 60 tun. Tyto suroviny jsou smluvně zajištěny a liší se svou nákupní cenou.</t>
  </si>
  <si>
    <t xml:space="preserve"> Při výrobě dvou typů směsí je třeba dodržovat složení daných směsí podle následující tabulky.</t>
  </si>
  <si>
    <t>Surovina</t>
  </si>
  <si>
    <t>Racio směs</t>
  </si>
  <si>
    <t>Kapacita surovin [t]</t>
  </si>
  <si>
    <t>typ I</t>
  </si>
  <si>
    <t>typ II</t>
  </si>
  <si>
    <t>Rýže</t>
  </si>
  <si>
    <t>s.t.</t>
  </si>
  <si>
    <t>Pšenice</t>
  </si>
  <si>
    <t>Ax &lt;= b</t>
  </si>
  <si>
    <t>Vločky</t>
  </si>
  <si>
    <t xml:space="preserve">   x &gt;= 0</t>
  </si>
  <si>
    <t>maximalizovat</t>
  </si>
  <si>
    <r>
      <t>z = 2000</t>
    </r>
    <r>
      <rPr>
        <i/>
        <sz val="12"/>
        <rFont val="Times New Roman"/>
        <family val="1"/>
        <charset val="238"/>
      </rPr>
      <t>x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+ 3000</t>
    </r>
    <r>
      <rPr>
        <i/>
        <sz val="12"/>
        <rFont val="Times New Roman"/>
        <family val="1"/>
        <charset val="238"/>
      </rPr>
      <t>x</t>
    </r>
    <r>
      <rPr>
        <vertAlign val="subscript"/>
        <sz val="12"/>
        <rFont val="Times New Roman"/>
        <family val="1"/>
        <charset val="238"/>
      </rPr>
      <t>2</t>
    </r>
  </si>
  <si>
    <t>x =</t>
  </si>
  <si>
    <t>za podmínek</t>
  </si>
  <si>
    <t>A =</t>
  </si>
  <si>
    <t>Ax =</t>
  </si>
  <si>
    <t>b =</t>
  </si>
  <si>
    <t>¨¨</t>
  </si>
  <si>
    <t xml:space="preserve">   </t>
  </si>
  <si>
    <t>Duální úloha:</t>
  </si>
  <si>
    <t>y =</t>
  </si>
  <si>
    <t>c =</t>
  </si>
  <si>
    <t xml:space="preserve">  &gt;=</t>
  </si>
  <si>
    <r>
      <t>c</t>
    </r>
    <r>
      <rPr>
        <vertAlign val="superscript"/>
        <sz val="12"/>
        <rFont val="Times New Roman"/>
        <family val="1"/>
        <charset val="238"/>
      </rPr>
      <t>T</t>
    </r>
    <r>
      <rPr>
        <sz val="12"/>
        <color theme="1"/>
        <rFont val="Times New Roman"/>
        <family val="1"/>
        <charset val="238"/>
      </rPr>
      <t xml:space="preserve"> x ---&gt; max</t>
    </r>
  </si>
  <si>
    <r>
      <t>c</t>
    </r>
    <r>
      <rPr>
        <vertAlign val="superscript"/>
        <sz val="12"/>
        <rFont val="Times New Roman"/>
        <family val="1"/>
        <charset val="238"/>
      </rPr>
      <t>T</t>
    </r>
    <r>
      <rPr>
        <sz val="12"/>
        <color theme="1"/>
        <rFont val="Times New Roman"/>
        <family val="1"/>
        <charset val="238"/>
      </rPr>
      <t xml:space="preserve"> =</t>
    </r>
  </si>
  <si>
    <r>
      <t>c</t>
    </r>
    <r>
      <rPr>
        <vertAlign val="superscript"/>
        <sz val="12"/>
        <rFont val="Times New Roman"/>
        <family val="1"/>
        <charset val="238"/>
      </rPr>
      <t>T</t>
    </r>
    <r>
      <rPr>
        <sz val="12"/>
        <color theme="1"/>
        <rFont val="Times New Roman"/>
        <family val="1"/>
        <charset val="238"/>
      </rPr>
      <t xml:space="preserve"> x =</t>
    </r>
  </si>
  <si>
    <t>Primární úloha</t>
  </si>
  <si>
    <t>b^T =</t>
  </si>
  <si>
    <t>A^T =</t>
  </si>
  <si>
    <t>b^Ty =</t>
  </si>
  <si>
    <t>A^ty =</t>
  </si>
  <si>
    <t>Určete Kuhn Tuckerovy podmínky:</t>
  </si>
  <si>
    <t>Určete, zda je daná funkce dvou proměnných konvexní nebo konkávní v bodě [2,1].</t>
  </si>
  <si>
    <t>podmínky</t>
  </si>
  <si>
    <r>
      <t>→</t>
    </r>
    <r>
      <rPr>
        <sz val="14"/>
        <rFont val="Arial CE"/>
        <charset val="238"/>
      </rPr>
      <t xml:space="preserve"> MIN</t>
    </r>
  </si>
  <si>
    <r>
      <t>f</t>
    </r>
    <r>
      <rPr>
        <sz val="20"/>
        <rFont val="Times New Roman"/>
        <family val="1"/>
        <charset val="238"/>
      </rPr>
      <t>(</t>
    </r>
    <r>
      <rPr>
        <i/>
        <sz val="20"/>
        <rFont val="Times New Roman"/>
        <family val="1"/>
        <charset val="238"/>
      </rPr>
      <t>x,y</t>
    </r>
    <r>
      <rPr>
        <sz val="20"/>
        <rFont val="Times New Roman"/>
        <family val="1"/>
        <charset val="238"/>
      </rPr>
      <t>) = 2</t>
    </r>
    <r>
      <rPr>
        <i/>
        <sz val="20"/>
        <rFont val="Times New Roman"/>
        <family val="1"/>
        <charset val="238"/>
      </rPr>
      <t>x</t>
    </r>
    <r>
      <rPr>
        <vertAlign val="superscript"/>
        <sz val="13"/>
        <rFont val="Times New Roman"/>
        <family val="1"/>
        <charset val="238"/>
      </rPr>
      <t>2</t>
    </r>
    <r>
      <rPr>
        <sz val="20"/>
        <rFont val="Times New Roman"/>
        <family val="1"/>
        <charset val="238"/>
      </rPr>
      <t xml:space="preserve"> + </t>
    </r>
    <r>
      <rPr>
        <i/>
        <sz val="20"/>
        <rFont val="Times New Roman"/>
        <family val="1"/>
        <charset val="238"/>
      </rPr>
      <t>xy</t>
    </r>
    <r>
      <rPr>
        <vertAlign val="superscript"/>
        <sz val="13"/>
        <rFont val="Times New Roman"/>
        <family val="1"/>
        <charset val="238"/>
      </rPr>
      <t>2</t>
    </r>
    <r>
      <rPr>
        <sz val="20"/>
        <rFont val="Times New Roman"/>
        <family val="1"/>
        <charset val="238"/>
      </rPr>
      <t xml:space="preserve"> + 3</t>
    </r>
    <r>
      <rPr>
        <i/>
        <sz val="20"/>
        <rFont val="Times New Roman"/>
        <family val="1"/>
        <charset val="238"/>
      </rPr>
      <t>y</t>
    </r>
  </si>
  <si>
    <r>
      <t>g1:</t>
    </r>
    <r>
      <rPr>
        <sz val="16"/>
        <rFont val="Times New Roman"/>
        <family val="1"/>
        <charset val="238"/>
      </rPr>
      <t xml:space="preserve"> 2</t>
    </r>
    <r>
      <rPr>
        <i/>
        <sz val="16"/>
        <rFont val="Times New Roman"/>
        <family val="1"/>
        <charset val="238"/>
      </rPr>
      <t>x =</t>
    </r>
    <r>
      <rPr>
        <sz val="16"/>
        <rFont val="Times New Roman"/>
        <family val="1"/>
        <charset val="238"/>
      </rPr>
      <t xml:space="preserve">&gt; y^2, g2: x+y&gt;=20 </t>
    </r>
  </si>
  <si>
    <t>(konvexní funkce má minimum!)</t>
  </si>
  <si>
    <t>podmínka:</t>
  </si>
  <si>
    <t>Řešení viz strana 52 ve skriptech.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</si>
</sst>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i/>
      <sz val="20"/>
      <name val="Times New Roman"/>
      <family val="1"/>
      <charset val="238"/>
    </font>
    <font>
      <sz val="20"/>
      <name val="Times New Roman"/>
      <family val="1"/>
      <charset val="238"/>
    </font>
    <font>
      <vertAlign val="superscript"/>
      <sz val="13"/>
      <name val="Times New Roman"/>
      <family val="1"/>
      <charset val="238"/>
    </font>
    <font>
      <sz val="20"/>
      <name val="Arial CE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i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0" borderId="0" xfId="0" applyFont="1"/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4" fillId="0" borderId="8" xfId="0" applyFont="1" applyBorder="1"/>
    <xf numFmtId="0" fontId="2" fillId="0" borderId="8" xfId="0" applyFont="1" applyBorder="1" applyAlignment="1">
      <alignment horizontal="right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/>
    </xf>
    <xf numFmtId="2" fontId="15" fillId="5" borderId="8" xfId="0" applyNumberFormat="1" applyFont="1" applyFill="1" applyBorder="1" applyAlignment="1">
      <alignment horizontal="center"/>
    </xf>
    <xf numFmtId="2" fontId="16" fillId="6" borderId="9" xfId="0" applyNumberFormat="1" applyFont="1" applyFill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2" borderId="0" xfId="0" applyFont="1" applyFill="1"/>
    <xf numFmtId="0" fontId="1" fillId="9" borderId="0" xfId="0" applyFont="1" applyFill="1" applyBorder="1"/>
    <xf numFmtId="0" fontId="1" fillId="5" borderId="0" xfId="0" applyFont="1" applyFill="1" applyBorder="1"/>
    <xf numFmtId="0" fontId="1" fillId="3" borderId="0" xfId="0" applyFont="1" applyFill="1"/>
    <xf numFmtId="0" fontId="1" fillId="7" borderId="0" xfId="0" applyFont="1" applyFill="1"/>
    <xf numFmtId="0" fontId="1" fillId="10" borderId="0" xfId="0" applyFont="1" applyFill="1"/>
    <xf numFmtId="0" fontId="4" fillId="0" borderId="0" xfId="0" applyFont="1" applyFill="1" applyBorder="1" applyAlignment="1">
      <alignment horizontal="center" wrapText="1"/>
    </xf>
    <xf numFmtId="0" fontId="1" fillId="7" borderId="14" xfId="0" applyFont="1" applyFill="1" applyBorder="1"/>
    <xf numFmtId="0" fontId="1" fillId="7" borderId="15" xfId="0" applyFont="1" applyFill="1" applyBorder="1"/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7" borderId="20" xfId="0" applyFont="1" applyFill="1" applyBorder="1"/>
    <xf numFmtId="0" fontId="1" fillId="7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9" fontId="3" fillId="0" borderId="17" xfId="0" applyNumberFormat="1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" fillId="7" borderId="25" xfId="0" applyFont="1" applyFill="1" applyBorder="1"/>
    <xf numFmtId="0" fontId="1" fillId="7" borderId="4" xfId="0" applyFont="1" applyFill="1" applyBorder="1"/>
    <xf numFmtId="0" fontId="1" fillId="0" borderId="14" xfId="0" applyFont="1" applyBorder="1"/>
    <xf numFmtId="0" fontId="1" fillId="0" borderId="26" xfId="0" applyFont="1" applyBorder="1"/>
    <xf numFmtId="0" fontId="1" fillId="3" borderId="26" xfId="0" applyFont="1" applyFill="1" applyBorder="1"/>
    <xf numFmtId="0" fontId="1" fillId="0" borderId="2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1" fillId="0" borderId="21" xfId="0" applyFont="1" applyFill="1" applyBorder="1"/>
    <xf numFmtId="0" fontId="1" fillId="0" borderId="21" xfId="0" applyFont="1" applyBorder="1"/>
    <xf numFmtId="0" fontId="1" fillId="8" borderId="0" xfId="0" applyFont="1" applyFill="1" applyBorder="1"/>
    <xf numFmtId="0" fontId="1" fillId="9" borderId="21" xfId="0" applyFont="1" applyFill="1" applyBorder="1"/>
    <xf numFmtId="0" fontId="1" fillId="0" borderId="25" xfId="0" applyFont="1" applyBorder="1"/>
    <xf numFmtId="0" fontId="1" fillId="5" borderId="27" xfId="0" applyFont="1" applyFill="1" applyBorder="1"/>
    <xf numFmtId="0" fontId="1" fillId="0" borderId="27" xfId="0" applyFont="1" applyBorder="1"/>
    <xf numFmtId="0" fontId="1" fillId="8" borderId="27" xfId="0" applyFont="1" applyFill="1" applyBorder="1"/>
    <xf numFmtId="0" fontId="1" fillId="9" borderId="4" xfId="0" applyFont="1" applyFill="1" applyBorder="1"/>
    <xf numFmtId="0" fontId="20" fillId="0" borderId="0" xfId="0" applyFont="1"/>
    <xf numFmtId="0" fontId="1" fillId="0" borderId="28" xfId="0" applyFont="1" applyBorder="1"/>
    <xf numFmtId="0" fontId="0" fillId="0" borderId="28" xfId="0" applyBorder="1"/>
    <xf numFmtId="0" fontId="4" fillId="2" borderId="28" xfId="0" applyFont="1" applyFill="1" applyBorder="1"/>
    <xf numFmtId="0" fontId="1" fillId="2" borderId="0" xfId="0" applyFont="1" applyFill="1"/>
    <xf numFmtId="0" fontId="1" fillId="6" borderId="0" xfId="0" applyFont="1" applyFill="1"/>
    <xf numFmtId="0" fontId="1" fillId="11" borderId="26" xfId="0" applyFont="1" applyFill="1" applyBorder="1"/>
    <xf numFmtId="0" fontId="3" fillId="0" borderId="0" xfId="0" applyFont="1" applyAlignment="1">
      <alignment horizontal="left"/>
    </xf>
    <xf numFmtId="0" fontId="1" fillId="0" borderId="28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7" fillId="6" borderId="1" xfId="1" applyFont="1" applyFill="1" applyBorder="1"/>
    <xf numFmtId="0" fontId="1" fillId="6" borderId="8" xfId="0" applyFont="1" applyFill="1" applyBorder="1" applyAlignment="1">
      <alignment horizontal="center"/>
    </xf>
    <xf numFmtId="0" fontId="1" fillId="6" borderId="15" xfId="0" applyFont="1" applyFill="1" applyBorder="1"/>
    <xf numFmtId="0" fontId="4" fillId="4" borderId="10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12" borderId="0" xfId="0" applyFont="1" applyFill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183714</xdr:rowOff>
    </xdr:from>
    <xdr:to>
      <xdr:col>5</xdr:col>
      <xdr:colOff>152400</xdr:colOff>
      <xdr:row>3</xdr:row>
      <xdr:rowOff>83820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81834"/>
          <a:ext cx="3101340" cy="296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53340</xdr:colOff>
      <xdr:row>11</xdr:row>
      <xdr:rowOff>171450</xdr:rowOff>
    </xdr:from>
    <xdr:ext cx="65" cy="172227"/>
    <xdr:sp macro="" textlink="">
      <xdr:nvSpPr>
        <xdr:cNvPr id="3" name="TextovéPole 2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495300</xdr:colOff>
      <xdr:row>4</xdr:row>
      <xdr:rowOff>60960</xdr:rowOff>
    </xdr:from>
    <xdr:to>
      <xdr:col>8</xdr:col>
      <xdr:colOff>236220</xdr:colOff>
      <xdr:row>37</xdr:row>
      <xdr:rowOff>45720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274320" y="1623060"/>
          <a:ext cx="6156960" cy="461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3</xdr:row>
      <xdr:rowOff>121920</xdr:rowOff>
    </xdr:from>
    <xdr:to>
      <xdr:col>9</xdr:col>
      <xdr:colOff>314325</xdr:colOff>
      <xdr:row>43</xdr:row>
      <xdr:rowOff>22860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513397" y="1724977"/>
          <a:ext cx="7216140" cy="5412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0</xdr:row>
          <xdr:rowOff>60960</xdr:rowOff>
        </xdr:from>
        <xdr:to>
          <xdr:col>6</xdr:col>
          <xdr:colOff>434340</xdr:colOff>
          <xdr:row>7</xdr:row>
          <xdr:rowOff>121920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304800</xdr:colOff>
      <xdr:row>25</xdr:row>
      <xdr:rowOff>124102</xdr:rowOff>
    </xdr:to>
    <xdr:sp macro="" textlink="">
      <xdr:nvSpPr>
        <xdr:cNvPr id="2" name="Rectangle 3"/>
        <xdr:cNvSpPr>
          <a:spLocks noGrp="1" noRot="1" noChangeAspect="1" noMove="1" noResize="1" noEditPoints="1" noAdjustHandles="1" noChangeArrowheads="1" noChangeShapeType="1" noTextEdit="1"/>
        </xdr:cNvSpPr>
      </xdr:nvSpPr>
      <xdr:spPr bwMode="auto">
        <a:xfrm>
          <a:off x="0" y="0"/>
          <a:ext cx="8229600" cy="4696102"/>
        </a:xfrm>
        <a:prstGeom prst="rect">
          <a:avLst/>
        </a:prstGeom>
        <a:blipFill rotWithShape="0">
          <a:blip xmlns:r="http://schemas.openxmlformats.org/officeDocument/2006/relationships" r:embed="rId1"/>
          <a:stretch>
            <a:fillRect l="-1704" b="-4301"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3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800">
              <a:solidFill>
                <a:schemeClr val="tx1"/>
              </a:solidFill>
              <a:latin typeface="+mn-lt"/>
            </a:defRPr>
          </a:lvl2pPr>
          <a:lvl3pPr marL="11430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>
              <a:solidFill>
                <a:schemeClr val="tx1"/>
              </a:solidFill>
              <a:latin typeface="+mn-lt"/>
            </a:defRPr>
          </a:lvl3pPr>
          <a:lvl4pPr marL="16002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4pPr>
          <a:lvl5pPr marL="2057400" indent="-228600" algn="l" rtl="0" eaLnBrk="0" fontAlgn="base" hangingPunct="0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5pPr>
          <a:lvl6pPr marL="25146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6pPr>
          <a:lvl7pPr marL="29718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7pPr>
          <a:lvl8pPr marL="34290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8pPr>
          <a:lvl9pPr marL="38862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9pPr>
        </a:lstStyle>
        <a:p>
          <a:r>
            <a:rPr lang="cs-CZ" sz="1600">
              <a:noFill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83820</xdr:rowOff>
    </xdr:from>
    <xdr:to>
      <xdr:col>3</xdr:col>
      <xdr:colOff>259080</xdr:colOff>
      <xdr:row>9</xdr:row>
      <xdr:rowOff>68580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66700"/>
          <a:ext cx="188214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17</xdr:row>
          <xdr:rowOff>68580</xdr:rowOff>
        </xdr:from>
        <xdr:to>
          <xdr:col>2</xdr:col>
          <xdr:colOff>30480</xdr:colOff>
          <xdr:row>21</xdr:row>
          <xdr:rowOff>30480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21</xdr:row>
          <xdr:rowOff>129540</xdr:rowOff>
        </xdr:from>
        <xdr:to>
          <xdr:col>1</xdr:col>
          <xdr:colOff>685800</xdr:colOff>
          <xdr:row>23</xdr:row>
          <xdr:rowOff>22860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68580</xdr:colOff>
      <xdr:row>1</xdr:row>
      <xdr:rowOff>45720</xdr:rowOff>
    </xdr:from>
    <xdr:to>
      <xdr:col>26</xdr:col>
      <xdr:colOff>53340</xdr:colOff>
      <xdr:row>11</xdr:row>
      <xdr:rowOff>57451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860" y="243840"/>
          <a:ext cx="6896100" cy="2091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Relationship Id="rId6" Type="http://schemas.openxmlformats.org/officeDocument/2006/relationships/image" Target="../media/image8.wmf"/><Relationship Id="rId5" Type="http://schemas.openxmlformats.org/officeDocument/2006/relationships/oleObject" Target="../embeddings/oleObject3.bin"/><Relationship Id="rId4" Type="http://schemas.openxmlformats.org/officeDocument/2006/relationships/image" Target="../media/image7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10" zoomScaleNormal="110" workbookViewId="0">
      <selection activeCell="G12" sqref="G12"/>
    </sheetView>
  </sheetViews>
  <sheetFormatPr defaultRowHeight="14.4" x14ac:dyDescent="0.3"/>
  <cols>
    <col min="1" max="1" width="17.44140625" customWidth="1"/>
    <col min="2" max="2" width="10.21875" customWidth="1"/>
    <col min="5" max="5" width="13.88671875" bestFit="1" customWidth="1"/>
  </cols>
  <sheetData>
    <row r="1" spans="1:5" ht="15.6" x14ac:dyDescent="0.3">
      <c r="A1" s="1" t="s">
        <v>0</v>
      </c>
      <c r="B1" s="1"/>
      <c r="C1" s="1"/>
      <c r="D1" s="1"/>
      <c r="E1" s="1"/>
    </row>
    <row r="2" spans="1:5" ht="15.6" x14ac:dyDescent="0.3">
      <c r="A2" s="1" t="s">
        <v>1</v>
      </c>
      <c r="B2" s="1"/>
      <c r="C2" s="1"/>
      <c r="D2" s="1"/>
      <c r="E2" s="1"/>
    </row>
    <row r="3" spans="1:5" ht="15" thickBot="1" x14ac:dyDescent="0.35">
      <c r="A3" s="2"/>
      <c r="B3" s="2"/>
      <c r="C3" s="2"/>
      <c r="D3" s="2"/>
      <c r="E3" s="2"/>
    </row>
    <row r="4" spans="1:5" ht="16.2" thickBot="1" x14ac:dyDescent="0.35">
      <c r="A4" s="3"/>
      <c r="B4" s="4" t="s">
        <v>2</v>
      </c>
      <c r="C4" s="4" t="s">
        <v>3</v>
      </c>
      <c r="D4" s="4" t="s">
        <v>4</v>
      </c>
      <c r="E4" s="4" t="s">
        <v>5</v>
      </c>
    </row>
    <row r="5" spans="1:5" ht="16.2" thickBot="1" x14ac:dyDescent="0.35">
      <c r="A5" s="5" t="s">
        <v>6</v>
      </c>
      <c r="B5" s="6">
        <v>0.4</v>
      </c>
      <c r="C5" s="6">
        <v>0.2</v>
      </c>
      <c r="D5" s="6">
        <v>0.1</v>
      </c>
      <c r="E5" s="6">
        <v>100</v>
      </c>
    </row>
    <row r="6" spans="1:5" ht="16.2" thickBot="1" x14ac:dyDescent="0.35">
      <c r="A6" s="5" t="s">
        <v>7</v>
      </c>
      <c r="B6" s="6"/>
      <c r="C6" s="6">
        <v>0.3</v>
      </c>
      <c r="D6" s="6">
        <v>0.3</v>
      </c>
      <c r="E6" s="6">
        <v>150</v>
      </c>
    </row>
    <row r="7" spans="1:5" ht="16.2" thickBot="1" x14ac:dyDescent="0.35">
      <c r="A7" s="5" t="s">
        <v>8</v>
      </c>
      <c r="B7" s="6">
        <v>0.3</v>
      </c>
      <c r="C7" s="6">
        <v>0.2</v>
      </c>
      <c r="D7" s="6">
        <v>0.5</v>
      </c>
      <c r="E7" s="6">
        <v>200</v>
      </c>
    </row>
    <row r="8" spans="1:5" ht="16.2" thickBot="1" x14ac:dyDescent="0.35">
      <c r="A8" s="5" t="s">
        <v>9</v>
      </c>
      <c r="B8" s="6">
        <v>0.1</v>
      </c>
      <c r="C8" s="6">
        <v>0.2</v>
      </c>
      <c r="D8" s="6">
        <v>0.1</v>
      </c>
      <c r="E8" s="6">
        <v>500</v>
      </c>
    </row>
    <row r="9" spans="1:5" ht="16.2" thickBot="1" x14ac:dyDescent="0.35">
      <c r="A9" s="5" t="s">
        <v>10</v>
      </c>
      <c r="B9" s="7">
        <v>80000</v>
      </c>
      <c r="C9" s="7">
        <v>60000</v>
      </c>
      <c r="D9" s="7">
        <v>60000</v>
      </c>
      <c r="E9" s="6"/>
    </row>
    <row r="10" spans="1:5" x14ac:dyDescent="0.3">
      <c r="A10" s="2"/>
      <c r="B10" s="2"/>
      <c r="C10" s="2"/>
      <c r="D10" s="2"/>
      <c r="E10" s="2"/>
    </row>
    <row r="11" spans="1:5" ht="15" thickBot="1" x14ac:dyDescent="0.35">
      <c r="A11" s="2"/>
      <c r="B11" s="8" t="s">
        <v>11</v>
      </c>
      <c r="C11" s="8" t="s">
        <v>12</v>
      </c>
      <c r="D11" s="8" t="s">
        <v>13</v>
      </c>
      <c r="E11" s="2"/>
    </row>
    <row r="12" spans="1:5" ht="15" thickBot="1" x14ac:dyDescent="0.35">
      <c r="A12" s="2"/>
      <c r="B12" s="9">
        <v>66.666666666666629</v>
      </c>
      <c r="C12" s="10">
        <v>233.3333333333334</v>
      </c>
      <c r="D12" s="11">
        <v>266.66666666666663</v>
      </c>
      <c r="E12" s="2"/>
    </row>
    <row r="13" spans="1:5" ht="15" thickBot="1" x14ac:dyDescent="0.35">
      <c r="A13" s="2"/>
      <c r="B13" s="2"/>
      <c r="C13" s="2"/>
      <c r="D13" s="2"/>
      <c r="E13" s="2"/>
    </row>
    <row r="14" spans="1:5" ht="15" thickBot="1" x14ac:dyDescent="0.35">
      <c r="A14" s="12" t="s">
        <v>14</v>
      </c>
      <c r="B14" s="82">
        <f>B9*B12+C9*C12+D9*D12</f>
        <v>35333333.333333336</v>
      </c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12" t="s">
        <v>15</v>
      </c>
      <c r="B16" s="2"/>
      <c r="C16" s="2"/>
      <c r="D16" s="2"/>
      <c r="E16" s="2"/>
    </row>
    <row r="17" spans="1:5" x14ac:dyDescent="0.3">
      <c r="A17" s="13"/>
      <c r="B17" s="14" t="s">
        <v>16</v>
      </c>
      <c r="C17" s="14" t="s">
        <v>17</v>
      </c>
      <c r="D17" s="2"/>
      <c r="E17" s="2"/>
    </row>
    <row r="18" spans="1:5" ht="15.6" x14ac:dyDescent="0.3">
      <c r="A18" s="15" t="s">
        <v>6</v>
      </c>
      <c r="B18" s="16">
        <f>B5*B12+C5*C12+D5*D12</f>
        <v>100</v>
      </c>
      <c r="C18" s="16">
        <v>100</v>
      </c>
      <c r="D18" s="2"/>
      <c r="E18" s="2"/>
    </row>
    <row r="19" spans="1:5" ht="15.6" x14ac:dyDescent="0.3">
      <c r="A19" s="15" t="s">
        <v>7</v>
      </c>
      <c r="B19" s="16">
        <f>C6*C12+D6*D12</f>
        <v>150</v>
      </c>
      <c r="C19" s="16">
        <v>150</v>
      </c>
      <c r="D19" s="2"/>
      <c r="E19" s="2"/>
    </row>
    <row r="20" spans="1:5" ht="15.6" x14ac:dyDescent="0.3">
      <c r="A20" s="15" t="s">
        <v>8</v>
      </c>
      <c r="B20" s="16">
        <f>B7*B12+C7*C12+D7*D12</f>
        <v>200</v>
      </c>
      <c r="C20" s="16">
        <v>200</v>
      </c>
      <c r="D20" s="2"/>
      <c r="E20" s="2"/>
    </row>
    <row r="21" spans="1:5" ht="15.6" x14ac:dyDescent="0.3">
      <c r="A21" s="15" t="s">
        <v>9</v>
      </c>
      <c r="B21" s="16">
        <f>B8*B12+C8*C12+D8*D12</f>
        <v>80.000000000000014</v>
      </c>
      <c r="C21" s="16">
        <v>500</v>
      </c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10" sqref="K10"/>
    </sheetView>
  </sheetViews>
  <sheetFormatPr defaultRowHeight="14.4" x14ac:dyDescent="0.3"/>
  <sheetData>
    <row r="1" spans="1:8" ht="15.6" x14ac:dyDescent="0.3">
      <c r="A1" s="1" t="s">
        <v>66</v>
      </c>
      <c r="B1" s="1"/>
      <c r="C1" s="1"/>
      <c r="D1" s="1"/>
      <c r="E1" s="1"/>
      <c r="F1" s="1"/>
      <c r="G1" s="1"/>
      <c r="H1" s="1"/>
    </row>
    <row r="2" spans="1:8" ht="15.6" x14ac:dyDescent="0.3">
      <c r="A2" s="1"/>
      <c r="B2" s="1"/>
      <c r="C2" s="1"/>
      <c r="D2" s="1"/>
      <c r="E2" s="1"/>
      <c r="F2" s="1"/>
      <c r="G2" s="1"/>
      <c r="H2" s="1"/>
    </row>
    <row r="3" spans="1:8" ht="15.6" x14ac:dyDescent="0.3">
      <c r="A3" s="1"/>
      <c r="B3" s="1"/>
      <c r="C3" s="1"/>
      <c r="D3" s="1"/>
      <c r="E3" s="1"/>
      <c r="F3" s="1"/>
      <c r="G3" s="1"/>
      <c r="H3" s="1"/>
    </row>
    <row r="4" spans="1:8" ht="15.6" x14ac:dyDescent="0.3">
      <c r="A4" s="1"/>
      <c r="B4" s="1"/>
      <c r="C4" s="1"/>
      <c r="D4" s="1"/>
      <c r="E4" s="1"/>
      <c r="F4" s="1"/>
      <c r="G4" s="1"/>
      <c r="H4" s="1"/>
    </row>
    <row r="5" spans="1:8" ht="15.6" x14ac:dyDescent="0.3">
      <c r="A5" s="1"/>
      <c r="B5" s="1"/>
      <c r="C5" s="1"/>
      <c r="D5" s="1"/>
      <c r="E5" s="1"/>
      <c r="F5" s="1"/>
      <c r="G5" s="1"/>
      <c r="H5" s="1"/>
    </row>
    <row r="6" spans="1:8" ht="15.6" x14ac:dyDescent="0.3">
      <c r="A6" s="1"/>
      <c r="B6" s="1"/>
      <c r="C6" s="1"/>
      <c r="D6" s="1"/>
      <c r="E6" s="1"/>
      <c r="F6" s="1"/>
      <c r="G6" s="1"/>
      <c r="H6" s="1"/>
    </row>
    <row r="7" spans="1:8" ht="15.6" x14ac:dyDescent="0.3">
      <c r="A7" s="1"/>
      <c r="B7" s="1"/>
      <c r="C7" s="1"/>
      <c r="D7" s="1"/>
      <c r="E7" s="1"/>
      <c r="F7" s="1"/>
      <c r="G7" s="1"/>
      <c r="H7" s="1"/>
    </row>
    <row r="8" spans="1:8" ht="15.6" x14ac:dyDescent="0.3">
      <c r="A8" s="1"/>
      <c r="B8" s="1"/>
      <c r="C8" s="1"/>
      <c r="D8" s="1"/>
      <c r="E8" s="1"/>
      <c r="F8" s="1"/>
      <c r="G8" s="1"/>
      <c r="H8" s="1"/>
    </row>
    <row r="9" spans="1:8" ht="15.6" x14ac:dyDescent="0.3">
      <c r="A9" s="1"/>
      <c r="B9" s="1"/>
      <c r="C9" s="1"/>
      <c r="D9" s="1"/>
      <c r="E9" s="1"/>
      <c r="F9" s="1"/>
      <c r="G9" s="1"/>
      <c r="H9" s="1"/>
    </row>
    <row r="10" spans="1:8" ht="15.6" x14ac:dyDescent="0.3">
      <c r="A10" s="1"/>
      <c r="B10" s="1"/>
      <c r="C10" s="1"/>
      <c r="D10" s="1"/>
      <c r="E10" s="1"/>
      <c r="F10" s="1"/>
      <c r="G10" s="1"/>
      <c r="H10" s="1"/>
    </row>
    <row r="11" spans="1:8" ht="15.6" x14ac:dyDescent="0.3">
      <c r="A11" s="1"/>
      <c r="B11" s="1"/>
      <c r="C11" s="1"/>
      <c r="D11" s="1"/>
      <c r="E11" s="1"/>
      <c r="F11" s="1"/>
      <c r="G11" s="1"/>
      <c r="H11" s="1"/>
    </row>
    <row r="12" spans="1:8" ht="15.6" x14ac:dyDescent="0.3">
      <c r="A12" s="1"/>
      <c r="B12" s="1"/>
      <c r="C12" s="1"/>
      <c r="D12" s="1"/>
      <c r="E12" s="1"/>
      <c r="F12" s="1"/>
      <c r="G12" s="1"/>
      <c r="H12" s="1"/>
    </row>
    <row r="13" spans="1:8" ht="15.6" x14ac:dyDescent="0.3">
      <c r="A13" s="1"/>
      <c r="B13" s="1"/>
      <c r="C13" s="1"/>
      <c r="D13" s="1"/>
      <c r="E13" s="1"/>
      <c r="F13" s="1"/>
      <c r="G13" s="1"/>
      <c r="H13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K11" sqref="K11"/>
    </sheetView>
  </sheetViews>
  <sheetFormatPr defaultRowHeight="14.4" x14ac:dyDescent="0.3"/>
  <sheetData>
    <row r="1" spans="1:8" ht="15.6" x14ac:dyDescent="0.3">
      <c r="A1" s="1" t="s">
        <v>29</v>
      </c>
      <c r="B1" s="1"/>
      <c r="C1" s="1"/>
      <c r="D1" s="1"/>
      <c r="E1" s="1"/>
      <c r="F1" s="1"/>
      <c r="G1" s="1"/>
      <c r="H1" s="1"/>
    </row>
    <row r="3" spans="1:8" ht="25.2" x14ac:dyDescent="0.45">
      <c r="A3" s="17" t="s">
        <v>18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M8" sqref="M8"/>
    </sheetView>
  </sheetViews>
  <sheetFormatPr defaultRowHeight="14.4" x14ac:dyDescent="0.3"/>
  <cols>
    <col min="2" max="2" width="9.5546875" customWidth="1"/>
    <col min="3" max="3" width="12.33203125" customWidth="1"/>
    <col min="4" max="4" width="13.6640625" bestFit="1" customWidth="1"/>
    <col min="5" max="5" width="12.44140625" customWidth="1"/>
  </cols>
  <sheetData>
    <row r="1" spans="1:13" ht="25.2" x14ac:dyDescent="0.45">
      <c r="A1" s="18" t="s">
        <v>24</v>
      </c>
      <c r="G1" s="17" t="s">
        <v>69</v>
      </c>
      <c r="L1" s="19" t="s">
        <v>68</v>
      </c>
      <c r="M1" t="s">
        <v>71</v>
      </c>
    </row>
    <row r="3" spans="1:13" ht="21" x14ac:dyDescent="0.4">
      <c r="A3" s="21" t="s">
        <v>19</v>
      </c>
      <c r="B3" s="21" t="s">
        <v>20</v>
      </c>
      <c r="C3" s="21" t="s">
        <v>21</v>
      </c>
      <c r="D3" s="1"/>
      <c r="G3" s="20" t="s">
        <v>70</v>
      </c>
    </row>
    <row r="4" spans="1:13" ht="15.6" x14ac:dyDescent="0.3">
      <c r="A4" s="22">
        <v>17.968657906378652</v>
      </c>
      <c r="B4" s="22">
        <v>2.0313420936213546</v>
      </c>
      <c r="C4" s="83">
        <f>2*A4*A4+A4*B4*B4+3*B4</f>
        <v>725.98434434752085</v>
      </c>
      <c r="D4" s="1"/>
    </row>
    <row r="5" spans="1:13" ht="15.6" x14ac:dyDescent="0.3">
      <c r="A5" s="23"/>
      <c r="B5" s="23"/>
      <c r="C5" s="23"/>
      <c r="D5" s="1"/>
    </row>
    <row r="6" spans="1:13" ht="15.6" x14ac:dyDescent="0.3">
      <c r="A6" s="23"/>
      <c r="B6" s="91" t="s">
        <v>67</v>
      </c>
      <c r="C6" s="91" t="s">
        <v>16</v>
      </c>
      <c r="D6" s="91" t="s">
        <v>17</v>
      </c>
    </row>
    <row r="7" spans="1:13" ht="15.6" x14ac:dyDescent="0.3">
      <c r="A7" s="23"/>
      <c r="B7" s="91" t="s">
        <v>22</v>
      </c>
      <c r="C7" s="91">
        <f>2*A4</f>
        <v>35.937315812757305</v>
      </c>
      <c r="D7" s="91">
        <f>B4*B4</f>
        <v>4.1263507013179881</v>
      </c>
    </row>
    <row r="8" spans="1:13" x14ac:dyDescent="0.3">
      <c r="B8" s="92" t="s">
        <v>23</v>
      </c>
      <c r="C8" s="92">
        <f>A4+B4</f>
        <v>20.000000000000007</v>
      </c>
      <c r="D8" s="92">
        <v>20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zoomScale="120" zoomScaleNormal="120" workbookViewId="0">
      <selection activeCell="H7" sqref="H7"/>
    </sheetView>
  </sheetViews>
  <sheetFormatPr defaultRowHeight="14.4" x14ac:dyDescent="0.3"/>
  <cols>
    <col min="5" max="5" width="15.88671875" customWidth="1"/>
    <col min="6" max="6" width="10.6640625" bestFit="1" customWidth="1"/>
  </cols>
  <sheetData>
    <row r="1" spans="1:6" ht="15.6" x14ac:dyDescent="0.3">
      <c r="A1" s="24" t="s">
        <v>25</v>
      </c>
      <c r="B1" s="25"/>
      <c r="C1" s="25"/>
      <c r="D1" s="25"/>
      <c r="E1" s="25"/>
      <c r="F1" s="25"/>
    </row>
    <row r="2" spans="1:6" x14ac:dyDescent="0.3">
      <c r="A2" s="25"/>
      <c r="B2" s="25"/>
      <c r="C2" s="25"/>
      <c r="D2" s="25"/>
      <c r="E2" s="25"/>
      <c r="F2" s="25"/>
    </row>
    <row r="3" spans="1:6" x14ac:dyDescent="0.3">
      <c r="A3" s="25"/>
      <c r="B3" s="25"/>
      <c r="C3" s="25"/>
      <c r="D3" s="25"/>
      <c r="E3" s="25"/>
      <c r="F3" s="25"/>
    </row>
    <row r="4" spans="1:6" x14ac:dyDescent="0.3">
      <c r="A4" s="25"/>
      <c r="B4" s="25"/>
      <c r="C4" s="25"/>
      <c r="D4" s="25"/>
      <c r="E4" s="25"/>
      <c r="F4" s="25"/>
    </row>
    <row r="5" spans="1:6" x14ac:dyDescent="0.3">
      <c r="A5" s="25"/>
      <c r="B5" s="25"/>
      <c r="C5" s="25"/>
      <c r="D5" s="25"/>
      <c r="E5" s="25"/>
      <c r="F5" s="25"/>
    </row>
    <row r="6" spans="1:6" x14ac:dyDescent="0.3">
      <c r="A6" s="25"/>
      <c r="B6" s="25"/>
      <c r="C6" s="25"/>
      <c r="D6" s="25"/>
      <c r="E6" s="25"/>
      <c r="F6" s="25"/>
    </row>
    <row r="7" spans="1:6" x14ac:dyDescent="0.3">
      <c r="A7" s="25"/>
      <c r="B7" s="25"/>
      <c r="C7" s="25"/>
      <c r="D7" s="25"/>
      <c r="E7" s="25"/>
      <c r="F7" s="25"/>
    </row>
    <row r="8" spans="1:6" x14ac:dyDescent="0.3">
      <c r="A8" s="25"/>
      <c r="B8" s="25"/>
      <c r="C8" s="25"/>
      <c r="D8" s="25"/>
      <c r="E8" s="25"/>
      <c r="F8" s="25"/>
    </row>
    <row r="9" spans="1:6" ht="21" x14ac:dyDescent="0.4">
      <c r="A9" s="27" t="s">
        <v>11</v>
      </c>
      <c r="B9" s="27" t="s">
        <v>12</v>
      </c>
      <c r="C9" s="27" t="s">
        <v>13</v>
      </c>
      <c r="D9" s="27" t="s">
        <v>26</v>
      </c>
      <c r="E9" s="27" t="s">
        <v>21</v>
      </c>
      <c r="F9" s="26"/>
    </row>
    <row r="10" spans="1:6" ht="21" x14ac:dyDescent="0.4">
      <c r="A10" s="28">
        <v>3.3736872656975514</v>
      </c>
      <c r="B10" s="28">
        <v>6.7469488500062509</v>
      </c>
      <c r="C10" s="28">
        <v>10.120376874957003</v>
      </c>
      <c r="D10" s="28">
        <v>13.493804223164471</v>
      </c>
      <c r="E10" s="29">
        <f>A10^2+B10^2+C10^2+D10^2</f>
        <v>341.40786505558629</v>
      </c>
      <c r="F10" s="26"/>
    </row>
    <row r="11" spans="1:6" ht="21" x14ac:dyDescent="0.4">
      <c r="A11" s="26"/>
      <c r="B11" s="26"/>
      <c r="C11" s="26"/>
      <c r="D11" s="26"/>
      <c r="E11" s="27" t="s">
        <v>27</v>
      </c>
      <c r="F11" s="27" t="s">
        <v>28</v>
      </c>
    </row>
    <row r="12" spans="1:6" ht="21" x14ac:dyDescent="0.4">
      <c r="A12" s="26"/>
      <c r="B12" s="26"/>
      <c r="C12" s="26"/>
      <c r="D12" s="26"/>
      <c r="E12" s="30">
        <f>(A10-1)^2+(B10-2)^2+(C10-3)^2+(D10-4)^2</f>
        <v>169.00000008910837</v>
      </c>
      <c r="F12" s="30">
        <v>169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45" r:id="rId3">
          <objectPr defaultSize="0" autoPict="0" r:id="rId4">
            <anchor moveWithCells="1" sizeWithCells="1">
              <from>
                <xdr:col>1</xdr:col>
                <xdr:colOff>228600</xdr:colOff>
                <xdr:row>0</xdr:row>
                <xdr:rowOff>60960</xdr:rowOff>
              </from>
              <to>
                <xdr:col>6</xdr:col>
                <xdr:colOff>434340</xdr:colOff>
                <xdr:row>7</xdr:row>
                <xdr:rowOff>121920</xdr:rowOff>
              </to>
            </anchor>
          </objectPr>
        </oleObject>
      </mc:Choice>
      <mc:Fallback>
        <oleObject progId="Equation.3" shapeId="614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5:Q10"/>
  <sheetViews>
    <sheetView workbookViewId="0">
      <selection activeCell="P11" sqref="P11"/>
    </sheetView>
  </sheetViews>
  <sheetFormatPr defaultRowHeight="14.4" x14ac:dyDescent="0.3"/>
  <cols>
    <col min="15" max="15" width="10.109375" customWidth="1"/>
  </cols>
  <sheetData>
    <row r="5" spans="15:17" x14ac:dyDescent="0.3">
      <c r="O5" s="93" t="s">
        <v>11</v>
      </c>
      <c r="P5" s="93" t="s">
        <v>12</v>
      </c>
      <c r="Q5" s="94" t="s">
        <v>21</v>
      </c>
    </row>
    <row r="6" spans="15:17" x14ac:dyDescent="0.3">
      <c r="O6" s="93">
        <v>1.500000022424079</v>
      </c>
      <c r="P6" s="93">
        <v>0.99999999001766782</v>
      </c>
      <c r="Q6" s="95">
        <f>POWER(O6*P6,0.5)</f>
        <v>1.2247448744332758</v>
      </c>
    </row>
    <row r="9" spans="15:17" x14ac:dyDescent="0.3">
      <c r="O9" t="s">
        <v>72</v>
      </c>
      <c r="P9" s="96" t="s">
        <v>16</v>
      </c>
      <c r="Q9" s="96" t="s">
        <v>17</v>
      </c>
    </row>
    <row r="10" spans="15:17" x14ac:dyDescent="0.3">
      <c r="P10" s="96">
        <f>2*O6+3*P6</f>
        <v>6.0000000149011612</v>
      </c>
      <c r="Q10" s="96">
        <v>6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3" sqref="A13"/>
    </sheetView>
  </sheetViews>
  <sheetFormatPr defaultRowHeight="14.4" x14ac:dyDescent="0.3"/>
  <sheetData>
    <row r="1" spans="1:1" x14ac:dyDescent="0.3">
      <c r="A1" t="s">
        <v>65</v>
      </c>
    </row>
    <row r="12" spans="1:1" x14ac:dyDescent="0.3">
      <c r="A12" t="s">
        <v>73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1"/>
  <sheetViews>
    <sheetView topLeftCell="D1" workbookViewId="0">
      <selection activeCell="L10" sqref="L10"/>
    </sheetView>
  </sheetViews>
  <sheetFormatPr defaultRowHeight="14.4" x14ac:dyDescent="0.3"/>
  <cols>
    <col min="1" max="1" width="17.77734375" customWidth="1"/>
    <col min="5" max="5" width="4.88671875" customWidth="1"/>
    <col min="14" max="14" width="11.77734375" customWidth="1"/>
    <col min="15" max="15" width="6.44140625" customWidth="1"/>
    <col min="16" max="16" width="8.88671875" style="73"/>
    <col min="21" max="21" width="11.88671875" customWidth="1"/>
  </cols>
  <sheetData>
    <row r="1" spans="1:29" ht="15.6" x14ac:dyDescent="0.3">
      <c r="A1" s="33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4" t="s">
        <v>53</v>
      </c>
      <c r="Q1" s="7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9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  <c r="AC2" s="2"/>
    </row>
    <row r="3" spans="1:29" ht="15.6" x14ac:dyDescent="0.3">
      <c r="A3" s="3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9"/>
      <c r="Q3" s="81"/>
      <c r="R3" s="81"/>
      <c r="S3" s="81"/>
      <c r="T3" s="80"/>
      <c r="U3" s="80"/>
      <c r="V3" s="80"/>
      <c r="W3" s="80"/>
      <c r="X3" s="80"/>
      <c r="Y3" s="80"/>
      <c r="Z3" s="80"/>
      <c r="AA3" s="1"/>
      <c r="AB3" s="1"/>
      <c r="AC3" s="2"/>
    </row>
    <row r="4" spans="1:29" ht="15.6" x14ac:dyDescent="0.3">
      <c r="A4" s="1" t="s">
        <v>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9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  <c r="AB4" s="1"/>
      <c r="AC4" s="2"/>
    </row>
    <row r="5" spans="1:29" ht="15.6" x14ac:dyDescent="0.3">
      <c r="A5" s="1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9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  <c r="AB5" s="1"/>
      <c r="AC5" s="2"/>
    </row>
    <row r="6" spans="1:29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9"/>
      <c r="Q6" s="81"/>
      <c r="R6" s="81"/>
      <c r="S6" s="81"/>
      <c r="T6" s="80"/>
      <c r="U6" s="80"/>
      <c r="V6" s="80"/>
      <c r="W6" s="80"/>
      <c r="X6" s="80"/>
      <c r="Y6" s="80"/>
      <c r="Z6" s="80"/>
      <c r="AA6" s="1"/>
      <c r="AB6" s="1"/>
      <c r="AC6" s="2"/>
    </row>
    <row r="7" spans="1:29" ht="19.8" thickTop="1" thickBot="1" x14ac:dyDescent="0.35">
      <c r="A7" s="85" t="s">
        <v>33</v>
      </c>
      <c r="B7" s="87" t="s">
        <v>34</v>
      </c>
      <c r="C7" s="88"/>
      <c r="D7" s="89" t="s">
        <v>35</v>
      </c>
      <c r="E7" s="39"/>
      <c r="F7" s="40" t="s">
        <v>57</v>
      </c>
      <c r="G7" s="41"/>
      <c r="H7" s="1"/>
      <c r="I7" s="1"/>
      <c r="J7" s="1"/>
      <c r="K7" s="1"/>
      <c r="L7" s="1"/>
      <c r="M7" s="1"/>
      <c r="N7" s="1"/>
      <c r="O7" s="1"/>
      <c r="P7" s="79"/>
      <c r="Q7" s="81"/>
      <c r="R7" s="81"/>
      <c r="S7" s="81"/>
      <c r="T7" s="80"/>
      <c r="U7" s="80"/>
      <c r="V7" s="80"/>
      <c r="W7" s="80"/>
      <c r="X7" s="80"/>
      <c r="Y7" s="80"/>
      <c r="Z7" s="80"/>
      <c r="AA7" s="1"/>
      <c r="AB7" s="1"/>
      <c r="AC7" s="2"/>
    </row>
    <row r="8" spans="1:29" ht="16.2" thickBot="1" x14ac:dyDescent="0.35">
      <c r="A8" s="86"/>
      <c r="B8" s="42" t="s">
        <v>36</v>
      </c>
      <c r="C8" s="43" t="s">
        <v>37</v>
      </c>
      <c r="D8" s="90"/>
      <c r="E8" s="39"/>
      <c r="F8" s="44"/>
      <c r="G8" s="45"/>
      <c r="H8" s="1"/>
      <c r="I8" s="1"/>
      <c r="J8" s="1"/>
      <c r="K8" s="1"/>
      <c r="L8" s="1"/>
      <c r="M8" s="1"/>
      <c r="N8" s="1"/>
      <c r="O8" s="1"/>
      <c r="P8" s="79"/>
      <c r="Q8" s="80"/>
      <c r="R8" s="80"/>
      <c r="S8" s="80"/>
      <c r="T8" s="80"/>
      <c r="U8" s="80"/>
      <c r="V8" s="80"/>
      <c r="W8" s="80"/>
      <c r="X8" s="80"/>
      <c r="Y8" s="80"/>
      <c r="Z8" s="80"/>
      <c r="AA8" s="1"/>
      <c r="AB8" s="1"/>
      <c r="AC8" s="2"/>
    </row>
    <row r="9" spans="1:29" ht="16.8" thickTop="1" thickBot="1" x14ac:dyDescent="0.35">
      <c r="A9" s="46" t="s">
        <v>38</v>
      </c>
      <c r="B9" s="47">
        <v>0.9</v>
      </c>
      <c r="C9" s="47">
        <v>0.3</v>
      </c>
      <c r="D9" s="48">
        <v>270</v>
      </c>
      <c r="E9" s="49"/>
      <c r="F9" s="44" t="s">
        <v>39</v>
      </c>
      <c r="G9" s="45"/>
      <c r="H9" s="1"/>
      <c r="I9" s="1"/>
      <c r="J9" s="1"/>
      <c r="K9" s="1"/>
      <c r="L9" s="1"/>
      <c r="M9" s="1"/>
      <c r="N9" s="1"/>
      <c r="O9" s="1"/>
      <c r="P9" s="79"/>
      <c r="Q9" s="80"/>
      <c r="R9" s="80"/>
      <c r="S9" s="80"/>
      <c r="T9" s="80"/>
      <c r="U9" s="80"/>
      <c r="V9" s="80"/>
      <c r="W9" s="80"/>
      <c r="X9" s="80"/>
      <c r="Y9" s="80"/>
      <c r="Z9" s="80"/>
      <c r="AA9" s="1"/>
      <c r="AB9" s="1"/>
      <c r="AC9" s="2"/>
    </row>
    <row r="10" spans="1:29" ht="16.2" thickBot="1" x14ac:dyDescent="0.35">
      <c r="A10" s="46" t="s">
        <v>40</v>
      </c>
      <c r="B10" s="50"/>
      <c r="C10" s="47">
        <v>0.5</v>
      </c>
      <c r="D10" s="48">
        <v>100</v>
      </c>
      <c r="E10" s="49"/>
      <c r="F10" s="44" t="s">
        <v>41</v>
      </c>
      <c r="G10" s="45"/>
      <c r="H10" s="1"/>
      <c r="I10" s="1"/>
      <c r="J10" s="1"/>
      <c r="K10" s="1"/>
      <c r="L10" s="1"/>
      <c r="M10" s="1"/>
      <c r="N10" s="1"/>
      <c r="O10" s="1"/>
      <c r="P10" s="7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"/>
    </row>
    <row r="11" spans="1:29" ht="16.2" thickBot="1" x14ac:dyDescent="0.35">
      <c r="A11" s="51" t="s">
        <v>42</v>
      </c>
      <c r="B11" s="52">
        <v>0.1</v>
      </c>
      <c r="C11" s="52">
        <v>0.2</v>
      </c>
      <c r="D11" s="53">
        <v>60</v>
      </c>
      <c r="E11" s="49"/>
      <c r="F11" s="54" t="s">
        <v>43</v>
      </c>
      <c r="G11" s="55"/>
      <c r="H11" s="1"/>
      <c r="I11" s="1"/>
      <c r="J11" s="1"/>
      <c r="K11" s="1"/>
      <c r="L11" s="1"/>
      <c r="M11" s="1"/>
      <c r="N11" s="1"/>
      <c r="O11" s="1"/>
      <c r="P11" s="7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"/>
    </row>
    <row r="12" spans="1:29" ht="16.2" thickTop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2"/>
    </row>
    <row r="13" spans="1:29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7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2"/>
    </row>
    <row r="14" spans="1:29" ht="16.2" thickBot="1" x14ac:dyDescent="0.35">
      <c r="A14" s="32" t="s">
        <v>44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7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2"/>
    </row>
    <row r="15" spans="1:29" ht="19.8" x14ac:dyDescent="0.4">
      <c r="A15" s="78" t="s">
        <v>45</v>
      </c>
      <c r="B15" s="32"/>
      <c r="C15" s="1"/>
      <c r="D15" s="1"/>
      <c r="E15" s="1"/>
      <c r="F15" s="56" t="s">
        <v>58</v>
      </c>
      <c r="G15" s="77">
        <v>2000</v>
      </c>
      <c r="H15" s="77">
        <v>3000</v>
      </c>
      <c r="I15" s="57"/>
      <c r="J15" s="57" t="s">
        <v>46</v>
      </c>
      <c r="K15" s="58">
        <v>239.99999999999989</v>
      </c>
      <c r="L15" s="57"/>
      <c r="M15" s="57" t="s">
        <v>59</v>
      </c>
      <c r="N15" s="84">
        <f>G15*K15+H15*K16</f>
        <v>1019999.9999999999</v>
      </c>
      <c r="O15" s="1"/>
      <c r="P15" s="72"/>
      <c r="Q15" s="1" t="s">
        <v>61</v>
      </c>
      <c r="R15" s="1"/>
      <c r="S15" s="1"/>
      <c r="T15" s="1"/>
      <c r="U15" s="1" t="s">
        <v>63</v>
      </c>
      <c r="V15" s="1"/>
      <c r="W15" s="1"/>
      <c r="X15" s="1"/>
      <c r="Y15" s="1"/>
      <c r="Z15" s="1"/>
      <c r="AA15" s="1"/>
      <c r="AB15" s="1"/>
      <c r="AC15" s="2"/>
    </row>
    <row r="16" spans="1:29" ht="15.6" x14ac:dyDescent="0.3">
      <c r="A16" s="32"/>
      <c r="B16" s="32"/>
      <c r="C16" s="1"/>
      <c r="D16" s="1"/>
      <c r="E16" s="1"/>
      <c r="F16" s="59"/>
      <c r="G16" s="60"/>
      <c r="H16" s="60"/>
      <c r="I16" s="60"/>
      <c r="J16" s="60"/>
      <c r="K16" s="61">
        <v>180.00000000000003</v>
      </c>
      <c r="L16" s="60"/>
      <c r="M16" s="60"/>
      <c r="N16" s="62"/>
      <c r="O16" s="1"/>
      <c r="P16" s="72"/>
      <c r="Q16" s="34">
        <v>270</v>
      </c>
      <c r="R16" s="34">
        <v>100</v>
      </c>
      <c r="S16" s="34">
        <v>60</v>
      </c>
      <c r="T16" s="1"/>
      <c r="U16" s="76">
        <f>MMULT(Q16:S16,U19:U21)</f>
        <v>1020000</v>
      </c>
      <c r="V16" s="1"/>
      <c r="W16" s="1"/>
      <c r="X16" s="1"/>
      <c r="Y16" s="1"/>
      <c r="Z16" s="1"/>
      <c r="AA16" s="1"/>
      <c r="AB16" s="1"/>
      <c r="AC16" s="2"/>
    </row>
    <row r="17" spans="1:29" ht="15.6" x14ac:dyDescent="0.3">
      <c r="A17" s="32" t="s">
        <v>47</v>
      </c>
      <c r="B17" s="1"/>
      <c r="C17" s="1"/>
      <c r="D17" s="1"/>
      <c r="E17" s="1"/>
      <c r="F17" s="59"/>
      <c r="G17" s="60"/>
      <c r="H17" s="60"/>
      <c r="I17" s="60"/>
      <c r="J17" s="60"/>
      <c r="K17" s="60" t="s">
        <v>16</v>
      </c>
      <c r="L17" s="60"/>
      <c r="M17" s="60"/>
      <c r="N17" s="63" t="s">
        <v>17</v>
      </c>
      <c r="O17" s="1"/>
      <c r="P17" s="72"/>
      <c r="Q17" s="1"/>
      <c r="R17" s="1"/>
      <c r="S17" s="1"/>
      <c r="T17" s="1"/>
      <c r="U17" s="1"/>
      <c r="V17" s="1"/>
      <c r="W17" s="23" t="s">
        <v>16</v>
      </c>
      <c r="X17" s="23"/>
      <c r="Y17" s="23" t="s">
        <v>17</v>
      </c>
      <c r="Z17" s="1"/>
      <c r="AA17" s="1"/>
      <c r="AB17" s="1"/>
      <c r="AC17" s="2"/>
    </row>
    <row r="18" spans="1:29" ht="15.6" x14ac:dyDescent="0.3">
      <c r="A18" s="1"/>
      <c r="B18" s="32"/>
      <c r="C18" s="1"/>
      <c r="D18" s="1"/>
      <c r="E18" s="1"/>
      <c r="F18" s="59"/>
      <c r="G18" s="35">
        <v>0.9</v>
      </c>
      <c r="H18" s="35">
        <v>0.3</v>
      </c>
      <c r="I18" s="60"/>
      <c r="J18" s="60"/>
      <c r="K18" s="64">
        <f t="array" ref="K18:K20">MMULT(G18:H20,K15:K16)</f>
        <v>269.99999999999994</v>
      </c>
      <c r="L18" s="60"/>
      <c r="M18" s="60"/>
      <c r="N18" s="65">
        <v>270</v>
      </c>
      <c r="O18" s="1"/>
      <c r="P18" s="72"/>
      <c r="Q18" s="1" t="s">
        <v>62</v>
      </c>
      <c r="R18" s="1"/>
      <c r="S18" s="1"/>
      <c r="T18" s="1"/>
      <c r="U18" s="1" t="s">
        <v>54</v>
      </c>
      <c r="V18" s="1"/>
      <c r="W18" s="1" t="s">
        <v>64</v>
      </c>
      <c r="X18" s="1"/>
      <c r="Y18" s="1" t="s">
        <v>55</v>
      </c>
      <c r="Z18" s="1"/>
      <c r="AA18" s="1"/>
      <c r="AB18" s="1"/>
      <c r="AC18" s="2"/>
    </row>
    <row r="19" spans="1:29" ht="15.6" x14ac:dyDescent="0.3">
      <c r="A19" s="1"/>
      <c r="B19" s="1"/>
      <c r="C19" s="32"/>
      <c r="D19" s="1"/>
      <c r="E19" s="1"/>
      <c r="F19" s="59" t="s">
        <v>48</v>
      </c>
      <c r="G19" s="35">
        <v>0</v>
      </c>
      <c r="H19" s="35">
        <v>0.5</v>
      </c>
      <c r="I19" s="60"/>
      <c r="J19" s="60" t="s">
        <v>49</v>
      </c>
      <c r="K19" s="64">
        <v>90.000000000000014</v>
      </c>
      <c r="L19" s="60"/>
      <c r="M19" s="60" t="s">
        <v>50</v>
      </c>
      <c r="N19" s="65">
        <v>100</v>
      </c>
      <c r="O19" s="1"/>
      <c r="P19" s="72"/>
      <c r="Q19" s="35">
        <v>0.9</v>
      </c>
      <c r="R19" s="35">
        <v>0</v>
      </c>
      <c r="S19" s="35">
        <v>0.1</v>
      </c>
      <c r="T19" s="1"/>
      <c r="U19" s="36">
        <v>666.66666666666754</v>
      </c>
      <c r="V19" s="1"/>
      <c r="W19" s="37">
        <f t="array" ref="W19:W20">MMULT(Q19:S20,U19:U21)</f>
        <v>2000.0000000000005</v>
      </c>
      <c r="X19" s="1" t="s">
        <v>56</v>
      </c>
      <c r="Y19" s="38">
        <v>2000</v>
      </c>
      <c r="Z19" s="1"/>
      <c r="AA19" s="1"/>
      <c r="AB19" s="1"/>
      <c r="AC19" s="2"/>
    </row>
    <row r="20" spans="1:29" ht="16.2" thickBot="1" x14ac:dyDescent="0.35">
      <c r="A20" s="1"/>
      <c r="B20" s="1"/>
      <c r="C20" s="1"/>
      <c r="D20" s="1"/>
      <c r="E20" s="1"/>
      <c r="F20" s="66"/>
      <c r="G20" s="67">
        <v>0.1</v>
      </c>
      <c r="H20" s="67">
        <v>0.2</v>
      </c>
      <c r="I20" s="68"/>
      <c r="J20" s="68"/>
      <c r="K20" s="69">
        <v>60</v>
      </c>
      <c r="L20" s="68"/>
      <c r="M20" s="68"/>
      <c r="N20" s="70">
        <v>60</v>
      </c>
      <c r="O20" s="1"/>
      <c r="P20" s="72"/>
      <c r="Q20" s="35">
        <v>0.3</v>
      </c>
      <c r="R20" s="35">
        <v>0.5</v>
      </c>
      <c r="S20" s="35">
        <v>0.2</v>
      </c>
      <c r="T20" s="1"/>
      <c r="U20" s="36">
        <v>0</v>
      </c>
      <c r="V20" s="1"/>
      <c r="W20" s="37">
        <v>3000</v>
      </c>
      <c r="X20" s="1" t="s">
        <v>56</v>
      </c>
      <c r="Y20" s="38">
        <v>3000</v>
      </c>
      <c r="Z20" s="1"/>
      <c r="AA20" s="1"/>
      <c r="AB20" s="1"/>
      <c r="AC20" s="2"/>
    </row>
    <row r="21" spans="1:29" ht="15.6" x14ac:dyDescent="0.3">
      <c r="A21" s="1"/>
      <c r="B21" s="1" t="s">
        <v>51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72"/>
      <c r="Q21" s="1"/>
      <c r="R21" s="1"/>
      <c r="S21" s="1"/>
      <c r="T21" s="1"/>
      <c r="U21" s="36">
        <v>13999.999999999996</v>
      </c>
      <c r="V21" s="1"/>
      <c r="W21" s="1"/>
      <c r="X21" s="1"/>
      <c r="Y21" s="1"/>
      <c r="Z21" s="1"/>
      <c r="AA21" s="1"/>
      <c r="AB21" s="1"/>
      <c r="AC21" s="2"/>
    </row>
    <row r="22" spans="1:29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7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2"/>
    </row>
    <row r="23" spans="1:29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72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1"/>
      <c r="AB23" s="1"/>
      <c r="AC23" s="2"/>
    </row>
    <row r="24" spans="1:29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2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1"/>
      <c r="AB24" s="1"/>
      <c r="AC24" s="2"/>
    </row>
    <row r="25" spans="1:29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72"/>
      <c r="Q25" s="81"/>
      <c r="R25" s="81"/>
      <c r="S25" s="81"/>
      <c r="T25" s="80"/>
      <c r="U25" s="80"/>
      <c r="V25" s="80"/>
      <c r="W25" s="80"/>
      <c r="X25" s="80"/>
      <c r="Y25" s="80"/>
      <c r="Z25" s="80"/>
      <c r="AA25" s="1"/>
      <c r="AB25" s="1"/>
      <c r="AC25" s="2"/>
    </row>
    <row r="26" spans="1:29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72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"/>
      <c r="AB26" s="1"/>
      <c r="AC26" s="2"/>
    </row>
    <row r="27" spans="1:29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72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1"/>
      <c r="AB27" s="1"/>
      <c r="AC27" s="2"/>
    </row>
    <row r="28" spans="1:29" ht="15.6" x14ac:dyDescent="0.3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81"/>
      <c r="R28" s="81"/>
      <c r="S28" s="81"/>
      <c r="T28" s="80"/>
      <c r="U28" s="80"/>
      <c r="V28" s="80"/>
      <c r="W28" s="80"/>
      <c r="X28" s="80"/>
      <c r="Y28" s="80"/>
      <c r="Z28" s="80"/>
      <c r="AA28" s="71"/>
      <c r="AB28" s="71"/>
    </row>
    <row r="29" spans="1:29" ht="15.6" x14ac:dyDescent="0.3">
      <c r="D29" t="s">
        <v>52</v>
      </c>
      <c r="P29" s="72"/>
      <c r="Q29" s="81"/>
      <c r="R29" s="81"/>
      <c r="S29" s="81"/>
      <c r="T29" s="80"/>
      <c r="U29" s="80"/>
      <c r="V29" s="80"/>
      <c r="W29" s="80"/>
      <c r="X29" s="80"/>
      <c r="Y29" s="80"/>
      <c r="Z29" s="80"/>
    </row>
    <row r="30" spans="1:29" ht="15.6" x14ac:dyDescent="0.3">
      <c r="P30" s="72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9" ht="15.6" x14ac:dyDescent="0.3">
      <c r="P31" s="72"/>
      <c r="Q31" s="80"/>
      <c r="R31" s="80"/>
      <c r="S31" s="80"/>
      <c r="T31" s="80"/>
      <c r="U31" s="80"/>
      <c r="V31" s="80"/>
      <c r="W31" s="80"/>
      <c r="X31" s="80"/>
      <c r="Y31" s="80"/>
      <c r="Z31" s="80"/>
    </row>
  </sheetData>
  <mergeCells count="3">
    <mergeCell ref="A7:A8"/>
    <mergeCell ref="B7:C7"/>
    <mergeCell ref="D7:D8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utoPict="0" r:id="rId4">
            <anchor moveWithCells="1" sizeWithCells="1">
              <from>
                <xdr:col>0</xdr:col>
                <xdr:colOff>30480</xdr:colOff>
                <xdr:row>17</xdr:row>
                <xdr:rowOff>68580</xdr:rowOff>
              </from>
              <to>
                <xdr:col>2</xdr:col>
                <xdr:colOff>30480</xdr:colOff>
                <xdr:row>21</xdr:row>
                <xdr:rowOff>30480</xdr:rowOff>
              </to>
            </anchor>
          </objectPr>
        </oleObject>
      </mc:Choice>
      <mc:Fallback>
        <oleObject progId="Equation.3" shapeId="8193" r:id="rId3"/>
      </mc:Fallback>
    </mc:AlternateContent>
    <mc:AlternateContent xmlns:mc="http://schemas.openxmlformats.org/markup-compatibility/2006">
      <mc:Choice Requires="x14">
        <oleObject progId="Equation.3" shapeId="8194" r:id="rId5">
          <objectPr defaultSize="0" autoPict="0" r:id="rId6">
            <anchor moveWithCells="1" sizeWithCells="1">
              <from>
                <xdr:col>0</xdr:col>
                <xdr:colOff>60960</xdr:colOff>
                <xdr:row>21</xdr:row>
                <xdr:rowOff>129540</xdr:rowOff>
              </from>
              <to>
                <xdr:col>1</xdr:col>
                <xdr:colOff>685800</xdr:colOff>
                <xdr:row>23</xdr:row>
                <xdr:rowOff>22860</xdr:rowOff>
              </to>
            </anchor>
          </objectPr>
        </oleObject>
      </mc:Choice>
      <mc:Fallback>
        <oleObject progId="Equation.3" shapeId="8194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LP úloha na směs</vt:lpstr>
      <vt:lpstr>Úloha 1</vt:lpstr>
      <vt:lpstr>Úloha 2</vt:lpstr>
      <vt:lpstr>MP problém 1</vt:lpstr>
      <vt:lpstr>MP problém 2</vt:lpstr>
      <vt:lpstr>MP problém 3</vt:lpstr>
      <vt:lpstr>KT podmínky</vt:lpstr>
      <vt:lpstr>Duální úloha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2023-09-24T15:14:45Z</dcterms:created>
  <dcterms:modified xsi:type="dcterms:W3CDTF">2023-10-07T12:10:42Z</dcterms:modified>
</cp:coreProperties>
</file>