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YUKA\EMM\sem_prac\"/>
    </mc:Choice>
  </mc:AlternateContent>
  <bookViews>
    <workbookView xWindow="0" yWindow="0" windowWidth="18396" windowHeight="7560"/>
  </bookViews>
  <sheets>
    <sheet name="Identifikace" sheetId="1" r:id="rId1"/>
    <sheet name="Výchozí data" sheetId="2" r:id="rId2"/>
    <sheet name="Markowitzův model" sheetId="3" r:id="rId3"/>
    <sheet name="Sharpeho model" sheetId="4" r:id="rId4"/>
  </sheets>
  <definedNames>
    <definedName name="solver_adj" localSheetId="2" hidden="1">'Markowitzův model'!$D$15:$I$15</definedName>
    <definedName name="solver_adj" localSheetId="3" hidden="1">'Sharpeho model'!$D$15:$I$15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st" localSheetId="2" hidden="1">1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hs1" localSheetId="2" hidden="1">'Markowitzův model'!$K$15</definedName>
    <definedName name="solver_lhs1" localSheetId="3" hidden="1">'Sharpeho model'!$K$15</definedName>
    <definedName name="solver_lhs2" localSheetId="2" hidden="1">'Markowitzův model'!$D$15:$I$15</definedName>
    <definedName name="solver_lhs2" localSheetId="3" hidden="1">'Sharpeho model'!$D$15:$I$15</definedName>
    <definedName name="solver_lhs3" localSheetId="2" hidden="1">'Markowitzův model'!$D$18</definedName>
    <definedName name="solver_lhs3" localSheetId="3" hidden="1">'Sharpeho model'!$D$20</definedName>
    <definedName name="solver_lin" localSheetId="2" hidden="1">2</definedName>
    <definedName name="solver_lin" localSheetId="3" hidden="1">2</definedName>
    <definedName name="solver_neg" localSheetId="2" hidden="1">1</definedName>
    <definedName name="solver_neg" localSheetId="3" hidden="1">1</definedName>
    <definedName name="solver_num" localSheetId="2" hidden="1">3</definedName>
    <definedName name="solver_num" localSheetId="3" hidden="1">3</definedName>
    <definedName name="solver_nwt" localSheetId="2" hidden="1">1</definedName>
    <definedName name="solver_nwt" localSheetId="3" hidden="1">1</definedName>
    <definedName name="solver_opt" localSheetId="2" hidden="1">'Markowitzův model'!$D$19</definedName>
    <definedName name="solver_opt" localSheetId="3" hidden="1">'Sharpeho model'!$D$21</definedName>
    <definedName name="solver_pre" localSheetId="2" hidden="1">0.000001</definedName>
    <definedName name="solver_pre" localSheetId="3" hidden="1">0.000001</definedName>
    <definedName name="solver_rel1" localSheetId="2" hidden="1">2</definedName>
    <definedName name="solver_rel1" localSheetId="3" hidden="1">2</definedName>
    <definedName name="solver_rel2" localSheetId="2" hidden="1">3</definedName>
    <definedName name="solver_rel2" localSheetId="3" hidden="1">3</definedName>
    <definedName name="solver_rel3" localSheetId="2" hidden="1">3</definedName>
    <definedName name="solver_rel3" localSheetId="3" hidden="1">1</definedName>
    <definedName name="solver_rhs1" localSheetId="2" hidden="1">1</definedName>
    <definedName name="solver_rhs1" localSheetId="3" hidden="1">1</definedName>
    <definedName name="solver_rhs2" localSheetId="2" hidden="1">0</definedName>
    <definedName name="solver_rhs2" localSheetId="3" hidden="1">0</definedName>
    <definedName name="solver_rhs3" localSheetId="2" hidden="1">'Markowitzův model'!$D$17</definedName>
    <definedName name="solver_rhs3" localSheetId="3" hidden="1">'Sharpeho model'!$D$19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2</definedName>
    <definedName name="solver_typ" localSheetId="3" hidden="1">1</definedName>
    <definedName name="solver_val" localSheetId="2" hidden="1">0</definedName>
    <definedName name="solver_val" localSheetId="3" hidden="1">0</definedName>
  </definedNames>
  <calcPr calcId="152511"/>
</workbook>
</file>

<file path=xl/calcChain.xml><?xml version="1.0" encoding="utf-8"?>
<calcChain xmlns="http://schemas.openxmlformats.org/spreadsheetml/2006/main">
  <c r="K15" i="4" l="1"/>
  <c r="D21" i="4"/>
  <c r="D17" i="4" a="1"/>
  <c r="E17" i="4" s="1"/>
  <c r="K15" i="3"/>
  <c r="D18" i="3"/>
  <c r="D16" i="3" a="1"/>
  <c r="F16" i="3" s="1"/>
  <c r="F17" i="4" l="1"/>
  <c r="G17" i="4"/>
  <c r="H17" i="4"/>
  <c r="D17" i="4"/>
  <c r="I17" i="4"/>
  <c r="G16" i="3"/>
  <c r="H16" i="3"/>
  <c r="D16" i="3"/>
  <c r="I16" i="3"/>
  <c r="E16" i="3"/>
  <c r="D20" i="4" l="1"/>
  <c r="D19" i="3"/>
  <c r="O79" i="2" l="1"/>
  <c r="O69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3" i="2"/>
  <c r="O74" i="2" s="1"/>
  <c r="J74" i="2" l="1"/>
  <c r="J79" i="2"/>
  <c r="J69" i="2"/>
  <c r="O68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3" i="2"/>
  <c r="K3" i="2"/>
  <c r="J68" i="2"/>
  <c r="P1" i="2"/>
  <c r="N77" i="2" l="1"/>
  <c r="O78" i="2"/>
  <c r="N76" i="2"/>
  <c r="N79" i="2"/>
  <c r="N75" i="2"/>
  <c r="N78" i="2"/>
  <c r="N74" i="2"/>
  <c r="J78" i="2"/>
  <c r="O75" i="2"/>
  <c r="K79" i="2"/>
  <c r="K78" i="2"/>
  <c r="K74" i="2"/>
  <c r="K77" i="2"/>
  <c r="K76" i="2"/>
  <c r="K75" i="2"/>
  <c r="J75" i="2"/>
  <c r="M79" i="2"/>
  <c r="M75" i="2"/>
  <c r="J77" i="2"/>
  <c r="M78" i="2"/>
  <c r="M74" i="2"/>
  <c r="O77" i="2"/>
  <c r="M77" i="2"/>
  <c r="M76" i="2"/>
  <c r="L77" i="2"/>
  <c r="L76" i="2"/>
  <c r="L79" i="2"/>
  <c r="L75" i="2"/>
  <c r="O76" i="2"/>
  <c r="L78" i="2"/>
  <c r="L74" i="2"/>
  <c r="J76" i="2"/>
  <c r="L68" i="2"/>
  <c r="L69" i="2"/>
  <c r="K68" i="2"/>
  <c r="K69" i="2"/>
  <c r="M68" i="2"/>
  <c r="M69" i="2"/>
  <c r="N68" i="2"/>
  <c r="N69" i="2"/>
</calcChain>
</file>

<file path=xl/sharedStrings.xml><?xml version="1.0" encoding="utf-8"?>
<sst xmlns="http://schemas.openxmlformats.org/spreadsheetml/2006/main" count="116" uniqueCount="44">
  <si>
    <t xml:space="preserve">Jméno a Příjmení: </t>
  </si>
  <si>
    <t xml:space="preserve">Typ studia: </t>
  </si>
  <si>
    <t xml:space="preserve">Program: </t>
  </si>
  <si>
    <t xml:space="preserve">Obor: </t>
  </si>
  <si>
    <t>Kombinovaná</t>
  </si>
  <si>
    <t>Ekonomika podnikání v obchodě a službách</t>
  </si>
  <si>
    <t>Os. Číslo:</t>
  </si>
  <si>
    <t>datum obchodování</t>
  </si>
  <si>
    <t>STOCK SPIRITS GROUP - BAASTOCK</t>
  </si>
  <si>
    <t>průměr</t>
  </si>
  <si>
    <t>rozptyl</t>
  </si>
  <si>
    <t>Markowitzův model</t>
  </si>
  <si>
    <t>Sharpeho model</t>
  </si>
  <si>
    <t>Průměrné výnosy Ri</t>
  </si>
  <si>
    <t>Kovarianční matice Sij</t>
  </si>
  <si>
    <t>Zi (skladba portfolia)</t>
  </si>
  <si>
    <t>Zi*Kov.mat.:</t>
  </si>
  <si>
    <t>Ekonomika a management</t>
  </si>
  <si>
    <t>PF-35 dnů</t>
  </si>
  <si>
    <t>B = od 27.05.2015 z 90 obchodovatelných dnů</t>
  </si>
  <si>
    <t>O2 C.R. - BAATELEC</t>
  </si>
  <si>
    <t>Raiffeisenbank a.s.</t>
  </si>
  <si>
    <t>35-denní výnosy akcií</t>
  </si>
  <si>
    <t>Denní ceny akcií na BCPP</t>
  </si>
  <si>
    <t>t</t>
  </si>
  <si>
    <t>PEGAS NONWOVENS SAA - BAAPEGAS</t>
  </si>
  <si>
    <t>PLG - BAAPLG</t>
  </si>
  <si>
    <t>PHILIP MORRIS ČR - BAATABAK</t>
  </si>
  <si>
    <t>SUMA ZI:</t>
  </si>
  <si>
    <r>
      <t>Průměrné výnosy R</t>
    </r>
    <r>
      <rPr>
        <b/>
        <vertAlign val="subscript"/>
        <sz val="11"/>
        <color rgb="FFFF0000"/>
        <rFont val="Calibri"/>
        <family val="2"/>
        <charset val="238"/>
        <scheme val="minor"/>
      </rPr>
      <t>i</t>
    </r>
  </si>
  <si>
    <r>
      <t>Kovarianční matice S</t>
    </r>
    <r>
      <rPr>
        <b/>
        <vertAlign val="subscript"/>
        <sz val="11"/>
        <color rgb="FFFF0000"/>
        <rFont val="Calibri"/>
        <family val="2"/>
        <charset val="238"/>
        <scheme val="minor"/>
      </rPr>
      <t>ij</t>
    </r>
  </si>
  <si>
    <t>Zadaný minimální výnos:</t>
  </si>
  <si>
    <t>Vypočtený výnos:</t>
  </si>
  <si>
    <t>Zi*kovarianční matice:</t>
  </si>
  <si>
    <r>
      <t>Z</t>
    </r>
    <r>
      <rPr>
        <b/>
        <vertAlign val="subscript"/>
        <sz val="11"/>
        <color rgb="FFFF0000"/>
        <rFont val="Calibri"/>
        <family val="2"/>
        <charset val="238"/>
        <scheme val="minor"/>
      </rPr>
      <t xml:space="preserve">i </t>
    </r>
    <r>
      <rPr>
        <b/>
        <sz val="11"/>
        <color rgb="FFFF0000"/>
        <rFont val="Calibri"/>
        <family val="2"/>
        <charset val="238"/>
        <scheme val="minor"/>
      </rPr>
      <t>(skladba portfolia):</t>
    </r>
  </si>
  <si>
    <t>Minimální riziko:</t>
  </si>
  <si>
    <t>Bezrizikové aktivum:</t>
  </si>
  <si>
    <t>Komentář: Při zadaném 5 % výnosu bude skutečné riziko 1,47 %, naše portfolio dosahuje výnosu 5 % , 4,36% naší investice realizujeme ve prospěch akcie O2, 4,02% vložíme do akcií PEGAS, 56,33 % vložíme do akcií PLG a 35,29 % uložíme na účet Raiffeisenbank a.s.</t>
  </si>
  <si>
    <t>Riziko vypočtené:</t>
  </si>
  <si>
    <t>Maximální výnos:</t>
  </si>
  <si>
    <t>Horní hranice rizika:</t>
  </si>
  <si>
    <t>Komentář: Sharpeho model nám znázorňuje, že při zadaném riziku 10 % podstupujeme reálné riziko10 % s výnosem 23,88 % a investice vkládáme 65,46 % do akcií PLG a 34,54 % do akcií O2 C.R.</t>
  </si>
  <si>
    <t>Rega Hofová</t>
  </si>
  <si>
    <t>o137777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</si>
</sst>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0000\ _K_č"/>
    <numFmt numFmtId="165" formatCode="0.000000"/>
    <numFmt numFmtId="166" formatCode="#,##0.000000"/>
    <numFmt numFmtId="167" formatCode="0.00000"/>
    <numFmt numFmtId="168" formatCode="0.0"/>
    <numFmt numFmtId="169" formatCode="0.0%"/>
    <numFmt numFmtId="170" formatCode="0.00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name val="Calibri"/>
      <family val="2"/>
      <charset val="238"/>
    </font>
    <font>
      <b/>
      <vertAlign val="subscript"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Fill="1"/>
    <xf numFmtId="0" fontId="2" fillId="2" borderId="0" xfId="1" applyFont="1" applyFill="1"/>
    <xf numFmtId="0" fontId="7" fillId="2" borderId="0" xfId="1" applyFill="1"/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14" fontId="9" fillId="0" borderId="0" xfId="3" applyNumberFormat="1" applyAlignment="1" applyProtection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/>
    <xf numFmtId="164" fontId="0" fillId="0" borderId="0" xfId="0" applyNumberFormat="1"/>
    <xf numFmtId="0" fontId="12" fillId="0" borderId="0" xfId="0" applyFont="1"/>
    <xf numFmtId="165" fontId="0" fillId="0" borderId="0" xfId="0" applyNumberFormat="1"/>
    <xf numFmtId="166" fontId="0" fillId="0" borderId="0" xfId="0" applyNumberFormat="1"/>
    <xf numFmtId="168" fontId="0" fillId="0" borderId="0" xfId="0" applyNumberFormat="1"/>
    <xf numFmtId="0" fontId="0" fillId="0" borderId="0" xfId="0" applyFont="1"/>
    <xf numFmtId="0" fontId="0" fillId="0" borderId="3" xfId="0" applyBorder="1"/>
    <xf numFmtId="0" fontId="3" fillId="0" borderId="0" xfId="0" applyFont="1"/>
    <xf numFmtId="0" fontId="11" fillId="5" borderId="0" xfId="0" applyFont="1" applyFill="1"/>
    <xf numFmtId="0" fontId="5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Fill="1" applyAlignment="1">
      <alignment wrapText="1"/>
    </xf>
    <xf numFmtId="0" fontId="16" fillId="0" borderId="0" xfId="0" applyFont="1"/>
    <xf numFmtId="167" fontId="0" fillId="0" borderId="0" xfId="0" applyNumberFormat="1"/>
    <xf numFmtId="169" fontId="12" fillId="0" borderId="0" xfId="0" applyNumberFormat="1" applyFont="1"/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165" fontId="1" fillId="3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4" fontId="18" fillId="0" borderId="3" xfId="3" applyNumberFormat="1" applyFont="1" applyBorder="1" applyAlignment="1" applyProtection="1">
      <alignment wrapTex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65" fontId="0" fillId="3" borderId="3" xfId="0" applyNumberForma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0" fontId="17" fillId="4" borderId="3" xfId="0" applyFont="1" applyFill="1" applyBorder="1"/>
    <xf numFmtId="165" fontId="0" fillId="4" borderId="4" xfId="0" applyNumberFormat="1" applyFill="1" applyBorder="1" applyAlignment="1">
      <alignment horizontal="center" vertical="center"/>
    </xf>
    <xf numFmtId="165" fontId="0" fillId="4" borderId="3" xfId="0" applyNumberFormat="1" applyFill="1" applyBorder="1" applyAlignment="1">
      <alignment horizontal="center" vertical="center"/>
    </xf>
    <xf numFmtId="167" fontId="15" fillId="0" borderId="0" xfId="0" applyNumberFormat="1" applyFont="1" applyBorder="1"/>
    <xf numFmtId="0" fontId="15" fillId="0" borderId="0" xfId="0" applyFont="1" applyBorder="1" applyAlignment="1">
      <alignment horizontal="left" indent="11"/>
    </xf>
    <xf numFmtId="0" fontId="0" fillId="0" borderId="0" xfId="0" applyBorder="1"/>
    <xf numFmtId="167" fontId="14" fillId="0" borderId="3" xfId="0" applyNumberFormat="1" applyFont="1" applyBorder="1" applyAlignment="1">
      <alignment horizontal="center" vertical="center"/>
    </xf>
    <xf numFmtId="170" fontId="14" fillId="0" borderId="3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7" fontId="15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left" indent="1"/>
    </xf>
    <xf numFmtId="0" fontId="10" fillId="4" borderId="3" xfId="0" applyFont="1" applyFill="1" applyBorder="1" applyAlignment="1">
      <alignment horizontal="left" vertical="center" wrapText="1" indent="1"/>
    </xf>
    <xf numFmtId="0" fontId="17" fillId="4" borderId="3" xfId="0" applyFont="1" applyFill="1" applyBorder="1" applyAlignment="1">
      <alignment horizontal="left" indent="1"/>
    </xf>
    <xf numFmtId="0" fontId="14" fillId="0" borderId="0" xfId="0" applyFont="1" applyAlignment="1">
      <alignment vertical="top" wrapText="1"/>
    </xf>
    <xf numFmtId="10" fontId="1" fillId="3" borderId="3" xfId="0" applyNumberFormat="1" applyFont="1" applyFill="1" applyBorder="1" applyAlignment="1">
      <alignment horizontal="center" vertical="center"/>
    </xf>
    <xf numFmtId="10" fontId="0" fillId="3" borderId="3" xfId="0" applyNumberFormat="1" applyFont="1" applyFill="1" applyBorder="1" applyAlignment="1">
      <alignment horizontal="center" vertical="center"/>
    </xf>
    <xf numFmtId="168" fontId="15" fillId="0" borderId="3" xfId="0" applyNumberFormat="1" applyFont="1" applyBorder="1"/>
    <xf numFmtId="0" fontId="1" fillId="0" borderId="0" xfId="0" applyFont="1" applyAlignment="1">
      <alignment wrapText="1"/>
    </xf>
    <xf numFmtId="167" fontId="1" fillId="0" borderId="3" xfId="0" applyNumberFormat="1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 indent="1"/>
    </xf>
    <xf numFmtId="0" fontId="10" fillId="4" borderId="3" xfId="0" applyFont="1" applyFill="1" applyBorder="1" applyAlignment="1">
      <alignment horizontal="left" wrapText="1" indent="1"/>
    </xf>
    <xf numFmtId="0" fontId="1" fillId="4" borderId="3" xfId="0" applyFont="1" applyFill="1" applyBorder="1" applyAlignment="1">
      <alignment horizontal="left" wrapText="1" indent="1"/>
    </xf>
    <xf numFmtId="0" fontId="1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/>
    <xf numFmtId="0" fontId="1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indent="11"/>
    </xf>
    <xf numFmtId="0" fontId="15" fillId="0" borderId="3" xfId="0" applyFont="1" applyBorder="1" applyAlignment="1">
      <alignment horizontal="left" indent="11"/>
    </xf>
    <xf numFmtId="0" fontId="13" fillId="5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left" vertical="top" wrapText="1" indent="1"/>
    </xf>
    <xf numFmtId="0" fontId="15" fillId="0" borderId="3" xfId="0" applyFont="1" applyFill="1" applyBorder="1" applyAlignment="1">
      <alignment horizontal="left" indent="11"/>
    </xf>
    <xf numFmtId="0" fontId="15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left" vertical="center" indent="7"/>
    </xf>
    <xf numFmtId="0" fontId="15" fillId="0" borderId="3" xfId="0" applyFont="1" applyBorder="1" applyAlignment="1">
      <alignment horizontal="left" indent="7"/>
    </xf>
    <xf numFmtId="0" fontId="1" fillId="0" borderId="3" xfId="0" applyFont="1" applyBorder="1" applyAlignment="1">
      <alignment horizontal="left" vertical="top" wrapText="1" indent="1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indent="6"/>
    </xf>
    <xf numFmtId="0" fontId="15" fillId="0" borderId="3" xfId="0" applyFont="1" applyFill="1" applyBorder="1" applyAlignment="1">
      <alignment horizontal="left" indent="7"/>
    </xf>
  </cellXfs>
  <cellStyles count="4">
    <cellStyle name="Hypertextový odkaz" xfId="3" builtinId="8"/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kcie.cz/kurzy-cz/historie/11392-/LTC=1434067200" TargetMode="External"/><Relationship Id="rId18" Type="http://schemas.openxmlformats.org/officeDocument/2006/relationships/hyperlink" Target="http://www.akcie.cz/kurzy-cz/historie/11392-/LTC=1434672000" TargetMode="External"/><Relationship Id="rId26" Type="http://schemas.openxmlformats.org/officeDocument/2006/relationships/hyperlink" Target="http://www.akcie.cz/kurzy-cz/historie/11392-/LTC=1435708800" TargetMode="External"/><Relationship Id="rId39" Type="http://schemas.openxmlformats.org/officeDocument/2006/relationships/hyperlink" Target="http://www.akcie.cz/kurzy-cz/historie/11392-/LTC=1437436800" TargetMode="External"/><Relationship Id="rId21" Type="http://schemas.openxmlformats.org/officeDocument/2006/relationships/hyperlink" Target="http://www.akcie.cz/kurzy-cz/historie/11392-/LTC=1435104000" TargetMode="External"/><Relationship Id="rId34" Type="http://schemas.openxmlformats.org/officeDocument/2006/relationships/hyperlink" Target="http://www.akcie.cz/kurzy-cz/historie/11392-/LTC=1436832000" TargetMode="External"/><Relationship Id="rId42" Type="http://schemas.openxmlformats.org/officeDocument/2006/relationships/hyperlink" Target="http://www.akcie.cz/kurzy-cz/historie/11392-/LTC=1437696000" TargetMode="External"/><Relationship Id="rId47" Type="http://schemas.openxmlformats.org/officeDocument/2006/relationships/hyperlink" Target="http://www.akcie.cz/kurzy-cz/historie/11392-/LTC=1438300800" TargetMode="External"/><Relationship Id="rId50" Type="http://schemas.openxmlformats.org/officeDocument/2006/relationships/hyperlink" Target="http://www.akcie.cz/kurzy-cz/historie/11392-/LTC=1438732800" TargetMode="External"/><Relationship Id="rId55" Type="http://schemas.openxmlformats.org/officeDocument/2006/relationships/hyperlink" Target="http://www.akcie.cz/kurzy-cz/historie/11392-/LTC=1439337600" TargetMode="External"/><Relationship Id="rId63" Type="http://schemas.openxmlformats.org/officeDocument/2006/relationships/hyperlink" Target="http://www.akcie.cz/kurzy-cz/historie/11392-/LTC=1440374400" TargetMode="External"/><Relationship Id="rId68" Type="http://schemas.openxmlformats.org/officeDocument/2006/relationships/hyperlink" Target="http://www.akcie.cz/kurzy-cz/historie/11392-/LTC=1440979200" TargetMode="External"/><Relationship Id="rId76" Type="http://schemas.openxmlformats.org/officeDocument/2006/relationships/hyperlink" Target="http://www.akcie.cz/kurzy-cz/historie/11392-/LTC=1441843200" TargetMode="External"/><Relationship Id="rId84" Type="http://schemas.openxmlformats.org/officeDocument/2006/relationships/hyperlink" Target="http://www.akcie.cz/kurzy-cz/historie/11392-/LTC=1442880000" TargetMode="External"/><Relationship Id="rId89" Type="http://schemas.openxmlformats.org/officeDocument/2006/relationships/hyperlink" Target="http://www.akcie.cz/kurzy-cz/historie/11392-/LTC=1443571200" TargetMode="External"/><Relationship Id="rId7" Type="http://schemas.openxmlformats.org/officeDocument/2006/relationships/hyperlink" Target="http://www.akcie.cz/kurzy-cz/historie/11392-/LTC=1433376000" TargetMode="External"/><Relationship Id="rId71" Type="http://schemas.openxmlformats.org/officeDocument/2006/relationships/hyperlink" Target="http://www.akcie.cz/kurzy-cz/historie/11392-/LTC=1441238400" TargetMode="External"/><Relationship Id="rId2" Type="http://schemas.openxmlformats.org/officeDocument/2006/relationships/hyperlink" Target="http://www.akcie.cz/kurzy-cz/historie/11392-/LTC=1432771200" TargetMode="External"/><Relationship Id="rId16" Type="http://schemas.openxmlformats.org/officeDocument/2006/relationships/hyperlink" Target="http://www.akcie.cz/kurzy-cz/historie/11392-/LTC=1434499200" TargetMode="External"/><Relationship Id="rId29" Type="http://schemas.openxmlformats.org/officeDocument/2006/relationships/hyperlink" Target="http://www.akcie.cz/kurzy-cz/historie/11392-/LTC=1436227200" TargetMode="External"/><Relationship Id="rId11" Type="http://schemas.openxmlformats.org/officeDocument/2006/relationships/hyperlink" Target="http://www.akcie.cz/kurzy-cz/historie/11392-/LTC=1433894400" TargetMode="External"/><Relationship Id="rId24" Type="http://schemas.openxmlformats.org/officeDocument/2006/relationships/hyperlink" Target="http://www.akcie.cz/kurzy-cz/historie/11392-/LTC=1435536000" TargetMode="External"/><Relationship Id="rId32" Type="http://schemas.openxmlformats.org/officeDocument/2006/relationships/hyperlink" Target="http://www.akcie.cz/kurzy-cz/historie/11392-/LTC=1436486400" TargetMode="External"/><Relationship Id="rId37" Type="http://schemas.openxmlformats.org/officeDocument/2006/relationships/hyperlink" Target="http://www.akcie.cz/kurzy-cz/historie/11392-/LTC=1437091200" TargetMode="External"/><Relationship Id="rId40" Type="http://schemas.openxmlformats.org/officeDocument/2006/relationships/hyperlink" Target="http://www.akcie.cz/kurzy-cz/historie/11392-/LTC=1437523200" TargetMode="External"/><Relationship Id="rId45" Type="http://schemas.openxmlformats.org/officeDocument/2006/relationships/hyperlink" Target="http://www.akcie.cz/kurzy-cz/historie/11392-/LTC=1438128000" TargetMode="External"/><Relationship Id="rId53" Type="http://schemas.openxmlformats.org/officeDocument/2006/relationships/hyperlink" Target="http://www.akcie.cz/kurzy-cz/historie/11392-/LTC=1439164800" TargetMode="External"/><Relationship Id="rId58" Type="http://schemas.openxmlformats.org/officeDocument/2006/relationships/hyperlink" Target="http://www.akcie.cz/kurzy-cz/historie/11392-/LTC=1439769600" TargetMode="External"/><Relationship Id="rId66" Type="http://schemas.openxmlformats.org/officeDocument/2006/relationships/hyperlink" Target="http://www.akcie.cz/kurzy-cz/historie/11392-/LTC=1440633600" TargetMode="External"/><Relationship Id="rId74" Type="http://schemas.openxmlformats.org/officeDocument/2006/relationships/hyperlink" Target="http://www.akcie.cz/kurzy-cz/historie/11392-/LTC=1441670400" TargetMode="External"/><Relationship Id="rId79" Type="http://schemas.openxmlformats.org/officeDocument/2006/relationships/hyperlink" Target="http://www.akcie.cz/kurzy-cz/historie/11392-/LTC=1442275200" TargetMode="External"/><Relationship Id="rId87" Type="http://schemas.openxmlformats.org/officeDocument/2006/relationships/hyperlink" Target="http://www.akcie.cz/kurzy-cz/historie/11392-/LTC=1443139200" TargetMode="External"/><Relationship Id="rId5" Type="http://schemas.openxmlformats.org/officeDocument/2006/relationships/hyperlink" Target="http://www.akcie.cz/kurzy-cz/historie/11392-/LTC=1433203200" TargetMode="External"/><Relationship Id="rId61" Type="http://schemas.openxmlformats.org/officeDocument/2006/relationships/hyperlink" Target="http://www.akcie.cz/kurzy-cz/historie/11392-/LTC=1440028800" TargetMode="External"/><Relationship Id="rId82" Type="http://schemas.openxmlformats.org/officeDocument/2006/relationships/hyperlink" Target="http://www.akcie.cz/kurzy-cz/historie/11392-/LTC=1442534400" TargetMode="External"/><Relationship Id="rId90" Type="http://schemas.openxmlformats.org/officeDocument/2006/relationships/hyperlink" Target="http://www.akcie.cz/kurzy-cz/historie/11392-/LTC=1443657600" TargetMode="External"/><Relationship Id="rId19" Type="http://schemas.openxmlformats.org/officeDocument/2006/relationships/hyperlink" Target="http://www.akcie.cz/kurzy-cz/historie/11392-/LTC=1434931200" TargetMode="External"/><Relationship Id="rId14" Type="http://schemas.openxmlformats.org/officeDocument/2006/relationships/hyperlink" Target="http://www.akcie.cz/kurzy-cz/historie/11392-/LTC=1434326400" TargetMode="External"/><Relationship Id="rId22" Type="http://schemas.openxmlformats.org/officeDocument/2006/relationships/hyperlink" Target="http://www.akcie.cz/kurzy-cz/historie/11392-/LTC=1435190400" TargetMode="External"/><Relationship Id="rId27" Type="http://schemas.openxmlformats.org/officeDocument/2006/relationships/hyperlink" Target="http://www.akcie.cz/kurzy-cz/historie/11392-/LTC=1435795200" TargetMode="External"/><Relationship Id="rId30" Type="http://schemas.openxmlformats.org/officeDocument/2006/relationships/hyperlink" Target="http://www.akcie.cz/kurzy-cz/historie/11392-/LTC=1436313600" TargetMode="External"/><Relationship Id="rId35" Type="http://schemas.openxmlformats.org/officeDocument/2006/relationships/hyperlink" Target="http://www.akcie.cz/kurzy-cz/historie/11392-/LTC=1436918400" TargetMode="External"/><Relationship Id="rId43" Type="http://schemas.openxmlformats.org/officeDocument/2006/relationships/hyperlink" Target="http://www.akcie.cz/kurzy-cz/historie/11392-/LTC=1437955200" TargetMode="External"/><Relationship Id="rId48" Type="http://schemas.openxmlformats.org/officeDocument/2006/relationships/hyperlink" Target="http://www.akcie.cz/kurzy-cz/historie/11392-/LTC=1438560000" TargetMode="External"/><Relationship Id="rId56" Type="http://schemas.openxmlformats.org/officeDocument/2006/relationships/hyperlink" Target="http://www.akcie.cz/kurzy-cz/historie/11392-/LTC=1439424000" TargetMode="External"/><Relationship Id="rId64" Type="http://schemas.openxmlformats.org/officeDocument/2006/relationships/hyperlink" Target="http://www.akcie.cz/kurzy-cz/historie/11392-/LTC=1440460800" TargetMode="External"/><Relationship Id="rId69" Type="http://schemas.openxmlformats.org/officeDocument/2006/relationships/hyperlink" Target="http://www.akcie.cz/kurzy-cz/historie/11392-/LTC=1441065600" TargetMode="External"/><Relationship Id="rId77" Type="http://schemas.openxmlformats.org/officeDocument/2006/relationships/hyperlink" Target="http://www.akcie.cz/kurzy-cz/historie/11392-/LTC=1441929600" TargetMode="External"/><Relationship Id="rId8" Type="http://schemas.openxmlformats.org/officeDocument/2006/relationships/hyperlink" Target="http://www.akcie.cz/kurzy-cz/historie/11392-/LTC=1433462400" TargetMode="External"/><Relationship Id="rId51" Type="http://schemas.openxmlformats.org/officeDocument/2006/relationships/hyperlink" Target="http://www.akcie.cz/kurzy-cz/historie/11392-/LTC=1438819200" TargetMode="External"/><Relationship Id="rId72" Type="http://schemas.openxmlformats.org/officeDocument/2006/relationships/hyperlink" Target="http://www.akcie.cz/kurzy-cz/historie/11392-/LTC=1441324800" TargetMode="External"/><Relationship Id="rId80" Type="http://schemas.openxmlformats.org/officeDocument/2006/relationships/hyperlink" Target="http://www.akcie.cz/kurzy-cz/historie/11392-/LTC=1442361600" TargetMode="External"/><Relationship Id="rId85" Type="http://schemas.openxmlformats.org/officeDocument/2006/relationships/hyperlink" Target="http://www.akcie.cz/kurzy-cz/historie/11392-/LTC=1442966400" TargetMode="External"/><Relationship Id="rId3" Type="http://schemas.openxmlformats.org/officeDocument/2006/relationships/hyperlink" Target="http://www.akcie.cz/kurzy-cz/historie/11392-/LTC=1432857600" TargetMode="External"/><Relationship Id="rId12" Type="http://schemas.openxmlformats.org/officeDocument/2006/relationships/hyperlink" Target="http://www.akcie.cz/kurzy-cz/historie/11392-/LTC=1433980800" TargetMode="External"/><Relationship Id="rId17" Type="http://schemas.openxmlformats.org/officeDocument/2006/relationships/hyperlink" Target="http://www.akcie.cz/kurzy-cz/historie/11392-/LTC=1434585600" TargetMode="External"/><Relationship Id="rId25" Type="http://schemas.openxmlformats.org/officeDocument/2006/relationships/hyperlink" Target="http://www.akcie.cz/kurzy-cz/historie/11392-/LTC=1435622400" TargetMode="External"/><Relationship Id="rId33" Type="http://schemas.openxmlformats.org/officeDocument/2006/relationships/hyperlink" Target="http://www.akcie.cz/kurzy-cz/historie/11392-/LTC=1436745600" TargetMode="External"/><Relationship Id="rId38" Type="http://schemas.openxmlformats.org/officeDocument/2006/relationships/hyperlink" Target="http://www.akcie.cz/kurzy-cz/historie/11392-/LTC=1437350400" TargetMode="External"/><Relationship Id="rId46" Type="http://schemas.openxmlformats.org/officeDocument/2006/relationships/hyperlink" Target="http://www.akcie.cz/kurzy-cz/historie/11392-/LTC=1438214400" TargetMode="External"/><Relationship Id="rId59" Type="http://schemas.openxmlformats.org/officeDocument/2006/relationships/hyperlink" Target="http://www.akcie.cz/kurzy-cz/historie/11392-/LTC=1439856000" TargetMode="External"/><Relationship Id="rId67" Type="http://schemas.openxmlformats.org/officeDocument/2006/relationships/hyperlink" Target="http://www.akcie.cz/kurzy-cz/historie/11392-/LTC=1440720000" TargetMode="External"/><Relationship Id="rId20" Type="http://schemas.openxmlformats.org/officeDocument/2006/relationships/hyperlink" Target="http://www.akcie.cz/kurzy-cz/historie/11392-/LTC=1435017600" TargetMode="External"/><Relationship Id="rId41" Type="http://schemas.openxmlformats.org/officeDocument/2006/relationships/hyperlink" Target="http://www.akcie.cz/kurzy-cz/historie/11392-/LTC=1437609600" TargetMode="External"/><Relationship Id="rId54" Type="http://schemas.openxmlformats.org/officeDocument/2006/relationships/hyperlink" Target="http://www.akcie.cz/kurzy-cz/historie/11392-/LTC=1439251200" TargetMode="External"/><Relationship Id="rId62" Type="http://schemas.openxmlformats.org/officeDocument/2006/relationships/hyperlink" Target="http://www.akcie.cz/kurzy-cz/historie/11392-/LTC=1440115200" TargetMode="External"/><Relationship Id="rId70" Type="http://schemas.openxmlformats.org/officeDocument/2006/relationships/hyperlink" Target="http://www.akcie.cz/kurzy-cz/historie/11392-/LTC=1441152000" TargetMode="External"/><Relationship Id="rId75" Type="http://schemas.openxmlformats.org/officeDocument/2006/relationships/hyperlink" Target="http://www.akcie.cz/kurzy-cz/historie/11392-/LTC=1441756800" TargetMode="External"/><Relationship Id="rId83" Type="http://schemas.openxmlformats.org/officeDocument/2006/relationships/hyperlink" Target="http://www.akcie.cz/kurzy-cz/historie/11392-/LTC=1442793600" TargetMode="External"/><Relationship Id="rId88" Type="http://schemas.openxmlformats.org/officeDocument/2006/relationships/hyperlink" Target="http://www.akcie.cz/kurzy-cz/historie/11392-/LTC=1443484800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akcie.cz/kurzy-cz/historie/11392-/LTC=1432684800" TargetMode="External"/><Relationship Id="rId6" Type="http://schemas.openxmlformats.org/officeDocument/2006/relationships/hyperlink" Target="http://www.akcie.cz/kurzy-cz/historie/11392-/LTC=1433289600" TargetMode="External"/><Relationship Id="rId15" Type="http://schemas.openxmlformats.org/officeDocument/2006/relationships/hyperlink" Target="http://www.akcie.cz/kurzy-cz/historie/11392-/LTC=1434412800" TargetMode="External"/><Relationship Id="rId23" Type="http://schemas.openxmlformats.org/officeDocument/2006/relationships/hyperlink" Target="http://www.akcie.cz/kurzy-cz/historie/11392-/LTC=1435276800" TargetMode="External"/><Relationship Id="rId28" Type="http://schemas.openxmlformats.org/officeDocument/2006/relationships/hyperlink" Target="http://www.akcie.cz/kurzy-cz/historie/11392-/LTC=1435881600" TargetMode="External"/><Relationship Id="rId36" Type="http://schemas.openxmlformats.org/officeDocument/2006/relationships/hyperlink" Target="http://www.akcie.cz/kurzy-cz/historie/11392-/LTC=1437004800" TargetMode="External"/><Relationship Id="rId49" Type="http://schemas.openxmlformats.org/officeDocument/2006/relationships/hyperlink" Target="http://www.akcie.cz/kurzy-cz/historie/11392-/LTC=1438646400" TargetMode="External"/><Relationship Id="rId57" Type="http://schemas.openxmlformats.org/officeDocument/2006/relationships/hyperlink" Target="http://www.akcie.cz/kurzy-cz/historie/11392-/LTC=1439510400" TargetMode="External"/><Relationship Id="rId10" Type="http://schemas.openxmlformats.org/officeDocument/2006/relationships/hyperlink" Target="http://www.akcie.cz/kurzy-cz/historie/11392-/LTC=1433808000" TargetMode="External"/><Relationship Id="rId31" Type="http://schemas.openxmlformats.org/officeDocument/2006/relationships/hyperlink" Target="http://www.akcie.cz/kurzy-cz/historie/11392-/LTC=1436400000" TargetMode="External"/><Relationship Id="rId44" Type="http://schemas.openxmlformats.org/officeDocument/2006/relationships/hyperlink" Target="http://www.akcie.cz/kurzy-cz/historie/11392-/LTC=1438041600" TargetMode="External"/><Relationship Id="rId52" Type="http://schemas.openxmlformats.org/officeDocument/2006/relationships/hyperlink" Target="http://www.akcie.cz/kurzy-cz/historie/11392-/LTC=1438905600" TargetMode="External"/><Relationship Id="rId60" Type="http://schemas.openxmlformats.org/officeDocument/2006/relationships/hyperlink" Target="http://www.akcie.cz/kurzy-cz/historie/11392-/LTC=1439942400" TargetMode="External"/><Relationship Id="rId65" Type="http://schemas.openxmlformats.org/officeDocument/2006/relationships/hyperlink" Target="http://www.akcie.cz/kurzy-cz/historie/11392-/LTC=1440547200" TargetMode="External"/><Relationship Id="rId73" Type="http://schemas.openxmlformats.org/officeDocument/2006/relationships/hyperlink" Target="http://www.akcie.cz/kurzy-cz/historie/11392-/LTC=1441584000" TargetMode="External"/><Relationship Id="rId78" Type="http://schemas.openxmlformats.org/officeDocument/2006/relationships/hyperlink" Target="http://www.akcie.cz/kurzy-cz/historie/11392-/LTC=1442188800" TargetMode="External"/><Relationship Id="rId81" Type="http://schemas.openxmlformats.org/officeDocument/2006/relationships/hyperlink" Target="http://www.akcie.cz/kurzy-cz/historie/11392-/LTC=1442448000" TargetMode="External"/><Relationship Id="rId86" Type="http://schemas.openxmlformats.org/officeDocument/2006/relationships/hyperlink" Target="http://www.akcie.cz/kurzy-cz/historie/11392-/LTC=1443052800" TargetMode="External"/><Relationship Id="rId4" Type="http://schemas.openxmlformats.org/officeDocument/2006/relationships/hyperlink" Target="http://www.akcie.cz/kurzy-cz/historie/11392-/LTC=1433116800" TargetMode="External"/><Relationship Id="rId9" Type="http://schemas.openxmlformats.org/officeDocument/2006/relationships/hyperlink" Target="http://www.akcie.cz/kurzy-cz/historie/11392-/LTC=1433721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2" sqref="A2"/>
    </sheetView>
  </sheetViews>
  <sheetFormatPr defaultRowHeight="14.4" x14ac:dyDescent="0.3"/>
  <cols>
    <col min="1" max="1" width="22.109375" customWidth="1"/>
    <col min="2" max="2" width="64.6640625" customWidth="1"/>
  </cols>
  <sheetData>
    <row r="1" spans="1:6" ht="15" thickBot="1" x14ac:dyDescent="0.35"/>
    <row r="2" spans="1:6" ht="22.2" thickTop="1" thickBot="1" x14ac:dyDescent="0.45">
      <c r="A2" s="24" t="s">
        <v>0</v>
      </c>
      <c r="B2" s="25" t="s">
        <v>42</v>
      </c>
    </row>
    <row r="3" spans="1:6" ht="22.2" thickTop="1" thickBot="1" x14ac:dyDescent="0.45">
      <c r="A3" s="24" t="s">
        <v>1</v>
      </c>
      <c r="B3" s="25" t="s">
        <v>4</v>
      </c>
    </row>
    <row r="4" spans="1:6" ht="22.2" thickTop="1" thickBot="1" x14ac:dyDescent="0.45">
      <c r="A4" s="24" t="s">
        <v>2</v>
      </c>
      <c r="B4" s="25" t="s">
        <v>5</v>
      </c>
    </row>
    <row r="5" spans="1:6" ht="22.2" thickTop="1" thickBot="1" x14ac:dyDescent="0.45">
      <c r="A5" s="24" t="s">
        <v>3</v>
      </c>
      <c r="B5" s="25" t="s">
        <v>17</v>
      </c>
    </row>
    <row r="6" spans="1:6" ht="22.2" thickTop="1" thickBot="1" x14ac:dyDescent="0.45">
      <c r="A6" s="24" t="s">
        <v>6</v>
      </c>
      <c r="B6" s="25" t="s">
        <v>43</v>
      </c>
    </row>
    <row r="7" spans="1:6" ht="15" thickTop="1" x14ac:dyDescent="0.3">
      <c r="A7" s="2"/>
      <c r="B7" s="3"/>
    </row>
    <row r="8" spans="1:6" x14ac:dyDescent="0.3">
      <c r="A8" s="5" t="s">
        <v>19</v>
      </c>
      <c r="B8" s="6"/>
      <c r="C8" s="6"/>
      <c r="D8" s="6"/>
      <c r="E8" s="6"/>
      <c r="F8" s="4"/>
    </row>
    <row r="9" spans="1:6" x14ac:dyDescent="0.3">
      <c r="A9" s="2" t="s">
        <v>18</v>
      </c>
      <c r="B9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topLeftCell="C1" workbookViewId="0">
      <selection activeCell="J3" sqref="J3"/>
    </sheetView>
  </sheetViews>
  <sheetFormatPr defaultRowHeight="14.4" x14ac:dyDescent="0.3"/>
  <cols>
    <col min="2" max="2" width="16" customWidth="1"/>
    <col min="3" max="3" width="11.44140625" customWidth="1"/>
    <col min="4" max="4" width="23.88671875" customWidth="1"/>
    <col min="6" max="6" width="18.88671875" customWidth="1"/>
    <col min="7" max="7" width="21.33203125" customWidth="1"/>
    <col min="8" max="8" width="9.109375" style="7"/>
    <col min="9" max="9" width="23.6640625" customWidth="1"/>
    <col min="10" max="10" width="14.44140625" customWidth="1"/>
    <col min="11" max="11" width="27" customWidth="1"/>
    <col min="12" max="12" width="13.33203125" customWidth="1"/>
    <col min="13" max="13" width="16" customWidth="1"/>
    <col min="14" max="14" width="24.5546875" customWidth="1"/>
    <col min="15" max="15" width="19.44140625" customWidth="1"/>
    <col min="16" max="16" width="10.109375" customWidth="1"/>
  </cols>
  <sheetData>
    <row r="1" spans="1:22" s="16" customFormat="1" ht="16.2" thickBot="1" x14ac:dyDescent="0.35">
      <c r="A1" s="23" t="s">
        <v>23</v>
      </c>
      <c r="B1" s="23"/>
      <c r="J1" s="23" t="s">
        <v>22</v>
      </c>
      <c r="K1" s="23"/>
      <c r="L1" t="s">
        <v>21</v>
      </c>
      <c r="N1" s="30">
        <v>1.2999999999999999E-2</v>
      </c>
      <c r="O1" s="7">
        <v>1.2999999999999999E-2</v>
      </c>
      <c r="P1" s="16">
        <f>(O1/365)*35</f>
        <v>1.2465753424657534E-3</v>
      </c>
    </row>
    <row r="2" spans="1:22" ht="29.4" thickBot="1" x14ac:dyDescent="0.35">
      <c r="A2" s="9"/>
      <c r="B2" s="73" t="s">
        <v>7</v>
      </c>
      <c r="C2" s="31" t="s">
        <v>20</v>
      </c>
      <c r="D2" s="31" t="s">
        <v>25</v>
      </c>
      <c r="E2" s="31" t="s">
        <v>26</v>
      </c>
      <c r="F2" s="31" t="s">
        <v>27</v>
      </c>
      <c r="G2" s="31" t="s">
        <v>8</v>
      </c>
      <c r="H2" s="13"/>
      <c r="I2" s="74" t="s">
        <v>24</v>
      </c>
      <c r="J2" s="75" t="s">
        <v>20</v>
      </c>
      <c r="K2" s="75" t="s">
        <v>25</v>
      </c>
      <c r="L2" s="75" t="s">
        <v>26</v>
      </c>
      <c r="M2" s="75" t="s">
        <v>27</v>
      </c>
      <c r="N2" s="75" t="s">
        <v>8</v>
      </c>
      <c r="O2" s="71" t="s">
        <v>21</v>
      </c>
    </row>
    <row r="3" spans="1:22" ht="15" thickBot="1" x14ac:dyDescent="0.35">
      <c r="A3" s="21">
        <v>1</v>
      </c>
      <c r="B3" s="40">
        <v>42151</v>
      </c>
      <c r="C3" s="32">
        <v>177.6</v>
      </c>
      <c r="D3" s="32">
        <v>772</v>
      </c>
      <c r="E3" s="32">
        <v>179</v>
      </c>
      <c r="F3" s="32">
        <v>10870</v>
      </c>
      <c r="G3" s="32">
        <v>76.2</v>
      </c>
      <c r="H3" s="10"/>
      <c r="I3" s="37">
        <v>36</v>
      </c>
      <c r="J3" s="35">
        <f>(C38-C3)/C3</f>
        <v>-0.36655405405405406</v>
      </c>
      <c r="K3" s="35">
        <f>(D38-D3)/D3</f>
        <v>5.5699481865284971E-2</v>
      </c>
      <c r="L3" s="35">
        <f>(E38-E3)/E3</f>
        <v>6.3687150837988857E-2</v>
      </c>
      <c r="M3" s="35">
        <f>(F38-F3)/F3</f>
        <v>-1.5179392824287029E-2</v>
      </c>
      <c r="N3" s="35">
        <f>(G38-G3)/G3</f>
        <v>-2.362204724409445E-2</v>
      </c>
      <c r="O3" s="36">
        <v>1.2465753424657534E-3</v>
      </c>
      <c r="P3" s="11"/>
      <c r="Q3" s="11"/>
      <c r="R3" s="11"/>
      <c r="S3" s="12"/>
      <c r="T3" s="11"/>
      <c r="U3" s="11"/>
    </row>
    <row r="4" spans="1:22" ht="15" thickBot="1" x14ac:dyDescent="0.35">
      <c r="A4" s="21">
        <v>2</v>
      </c>
      <c r="B4" s="40">
        <v>42152</v>
      </c>
      <c r="C4" s="32">
        <v>177.6</v>
      </c>
      <c r="D4" s="32">
        <v>790</v>
      </c>
      <c r="E4" s="32">
        <v>178</v>
      </c>
      <c r="F4" s="32">
        <v>10859</v>
      </c>
      <c r="G4" s="32">
        <v>75.3</v>
      </c>
      <c r="H4" s="10"/>
      <c r="I4" s="37">
        <v>37</v>
      </c>
      <c r="J4" s="35">
        <f t="shared" ref="J4:J57" si="0">(C39-C4)/C4</f>
        <v>-0.29082207207207206</v>
      </c>
      <c r="K4" s="35">
        <f t="shared" ref="K4:K57" si="1">(D39-D4)/D4</f>
        <v>4.6708860759493639E-2</v>
      </c>
      <c r="L4" s="35">
        <f t="shared" ref="L4:L57" si="2">(E39-E4)/E4</f>
        <v>7.1910112359550624E-2</v>
      </c>
      <c r="M4" s="35">
        <f t="shared" ref="M4:M57" si="3">(F39-F4)/F4</f>
        <v>-1.0129846210516623E-2</v>
      </c>
      <c r="N4" s="35">
        <f t="shared" ref="N4:N57" si="4">(G39-G4)/G4</f>
        <v>-1.062416998671975E-2</v>
      </c>
      <c r="O4" s="36">
        <v>1.2465753424657534E-3</v>
      </c>
      <c r="P4" s="11"/>
      <c r="Q4" s="11"/>
      <c r="R4" s="11"/>
      <c r="S4" s="12"/>
      <c r="T4" s="11"/>
      <c r="U4" s="11"/>
      <c r="V4" s="11"/>
    </row>
    <row r="5" spans="1:22" ht="15" thickBot="1" x14ac:dyDescent="0.35">
      <c r="A5" s="21">
        <v>3</v>
      </c>
      <c r="B5" s="40">
        <v>42153</v>
      </c>
      <c r="C5" s="32">
        <v>177.6</v>
      </c>
      <c r="D5" s="32">
        <v>800</v>
      </c>
      <c r="E5" s="32">
        <v>179.15</v>
      </c>
      <c r="F5" s="32">
        <v>10860</v>
      </c>
      <c r="G5" s="32">
        <v>75.3</v>
      </c>
      <c r="H5" s="10"/>
      <c r="I5" s="37">
        <v>38</v>
      </c>
      <c r="J5" s="35">
        <f t="shared" si="0"/>
        <v>-0.28885135135135137</v>
      </c>
      <c r="K5" s="35">
        <f t="shared" si="1"/>
        <v>3.5000000000000003E-2</v>
      </c>
      <c r="L5" s="35">
        <f t="shared" si="2"/>
        <v>6.3354730672620679E-2</v>
      </c>
      <c r="M5" s="35">
        <f t="shared" si="3"/>
        <v>-1.1049723756906077E-2</v>
      </c>
      <c r="N5" s="35">
        <f t="shared" si="4"/>
        <v>-1.5272244355909582E-2</v>
      </c>
      <c r="O5" s="36">
        <v>1.2465753424657534E-3</v>
      </c>
      <c r="P5" s="11"/>
      <c r="Q5" s="11"/>
      <c r="R5" s="11"/>
      <c r="S5" s="12"/>
      <c r="T5" s="11"/>
      <c r="U5" s="11"/>
      <c r="V5" s="11"/>
    </row>
    <row r="6" spans="1:22" ht="15" thickBot="1" x14ac:dyDescent="0.35">
      <c r="A6" s="21">
        <v>4</v>
      </c>
      <c r="B6" s="40">
        <v>42156</v>
      </c>
      <c r="C6" s="32">
        <v>69.2</v>
      </c>
      <c r="D6" s="32">
        <v>829.8</v>
      </c>
      <c r="E6" s="32">
        <v>179</v>
      </c>
      <c r="F6" s="32">
        <v>10888</v>
      </c>
      <c r="G6" s="32">
        <v>75.650000000000006</v>
      </c>
      <c r="H6" s="10"/>
      <c r="I6" s="37">
        <v>39</v>
      </c>
      <c r="J6" s="35">
        <f t="shared" si="0"/>
        <v>0.85765895953757232</v>
      </c>
      <c r="K6" s="35">
        <f t="shared" si="1"/>
        <v>-3.3743070619425821E-3</v>
      </c>
      <c r="L6" s="35">
        <f t="shared" si="2"/>
        <v>6.4245810055865923E-2</v>
      </c>
      <c r="M6" s="35">
        <f t="shared" si="3"/>
        <v>-1.4511388684790596E-2</v>
      </c>
      <c r="N6" s="35">
        <f t="shared" si="4"/>
        <v>-1.7845340383344462E-2</v>
      </c>
      <c r="O6" s="36">
        <v>1.2465753424657534E-3</v>
      </c>
      <c r="P6" s="11"/>
      <c r="Q6" s="11"/>
      <c r="R6" s="11"/>
      <c r="S6" s="12"/>
      <c r="T6" s="11"/>
      <c r="U6" s="11"/>
      <c r="V6" s="11"/>
    </row>
    <row r="7" spans="1:22" ht="15" thickBot="1" x14ac:dyDescent="0.35">
      <c r="A7" s="21">
        <v>5</v>
      </c>
      <c r="B7" s="40">
        <v>42157</v>
      </c>
      <c r="C7" s="32">
        <v>71</v>
      </c>
      <c r="D7" s="32">
        <v>811.9</v>
      </c>
      <c r="E7" s="32">
        <v>179</v>
      </c>
      <c r="F7" s="32">
        <v>10849</v>
      </c>
      <c r="G7" s="32">
        <v>76</v>
      </c>
      <c r="H7" s="10"/>
      <c r="I7" s="37">
        <v>40</v>
      </c>
      <c r="J7" s="35">
        <f t="shared" si="0"/>
        <v>0.72394366197183102</v>
      </c>
      <c r="K7" s="35">
        <f t="shared" si="1"/>
        <v>1.9830028328611925E-2</v>
      </c>
      <c r="L7" s="35">
        <f t="shared" si="2"/>
        <v>7.2067039106145286E-2</v>
      </c>
      <c r="M7" s="35">
        <f t="shared" si="3"/>
        <v>-9.5861369711494147E-3</v>
      </c>
      <c r="N7" s="35">
        <f t="shared" si="4"/>
        <v>-2.3026315789473683E-2</v>
      </c>
      <c r="O7" s="36">
        <v>1.2465753424657534E-3</v>
      </c>
      <c r="P7" s="11"/>
      <c r="Q7" s="11"/>
      <c r="R7" s="11"/>
      <c r="S7" s="12"/>
      <c r="T7" s="11"/>
      <c r="U7" s="11"/>
      <c r="V7" s="11"/>
    </row>
    <row r="8" spans="1:22" ht="15" thickBot="1" x14ac:dyDescent="0.35">
      <c r="A8" s="21">
        <v>6</v>
      </c>
      <c r="B8" s="40">
        <v>42158</v>
      </c>
      <c r="C8" s="32">
        <v>75.95</v>
      </c>
      <c r="D8" s="32">
        <v>810</v>
      </c>
      <c r="E8" s="32">
        <v>179.1</v>
      </c>
      <c r="F8" s="32">
        <v>10749</v>
      </c>
      <c r="G8" s="32">
        <v>75.2</v>
      </c>
      <c r="H8" s="10"/>
      <c r="I8" s="37">
        <v>41</v>
      </c>
      <c r="J8" s="35">
        <f t="shared" si="0"/>
        <v>0.58196181698485849</v>
      </c>
      <c r="K8" s="35">
        <f t="shared" si="1"/>
        <v>2.8024691358024746E-2</v>
      </c>
      <c r="L8" s="35">
        <f t="shared" si="2"/>
        <v>6.4209938581797882E-2</v>
      </c>
      <c r="M8" s="35">
        <f t="shared" si="3"/>
        <v>-1.1163829193413341E-3</v>
      </c>
      <c r="N8" s="35">
        <f t="shared" si="4"/>
        <v>-1.3297872340425532E-2</v>
      </c>
      <c r="O8" s="36">
        <v>1.2465753424657534E-3</v>
      </c>
      <c r="P8" s="11"/>
      <c r="Q8" s="11"/>
      <c r="R8" s="11"/>
      <c r="S8" s="12"/>
      <c r="T8" s="11"/>
      <c r="U8" s="11"/>
      <c r="V8" s="11"/>
    </row>
    <row r="9" spans="1:22" ht="15" thickBot="1" x14ac:dyDescent="0.35">
      <c r="A9" s="21">
        <v>7</v>
      </c>
      <c r="B9" s="40">
        <v>42159</v>
      </c>
      <c r="C9" s="32">
        <v>78.8</v>
      </c>
      <c r="D9" s="32">
        <v>806</v>
      </c>
      <c r="E9" s="32">
        <v>192</v>
      </c>
      <c r="F9" s="32">
        <v>10783</v>
      </c>
      <c r="G9" s="32">
        <v>74.900000000000006</v>
      </c>
      <c r="H9" s="10"/>
      <c r="I9" s="37">
        <v>42</v>
      </c>
      <c r="J9" s="35">
        <f t="shared" si="0"/>
        <v>0.64086294416243672</v>
      </c>
      <c r="K9" s="35">
        <f t="shared" si="1"/>
        <v>3.2258064516129031E-2</v>
      </c>
      <c r="L9" s="35">
        <f t="shared" si="2"/>
        <v>0</v>
      </c>
      <c r="M9" s="35">
        <f t="shared" si="3"/>
        <v>-3.0603728090512843E-3</v>
      </c>
      <c r="N9" s="35">
        <f t="shared" si="4"/>
        <v>-1.068090787716971E-2</v>
      </c>
      <c r="O9" s="36">
        <v>1.2465753424657534E-3</v>
      </c>
      <c r="P9" s="11"/>
      <c r="Q9" s="11"/>
      <c r="R9" s="11"/>
      <c r="S9" s="12"/>
      <c r="T9" s="11"/>
      <c r="U9" s="11"/>
      <c r="V9" s="11"/>
    </row>
    <row r="10" spans="1:22" ht="15" thickBot="1" x14ac:dyDescent="0.35">
      <c r="A10" s="21">
        <v>8</v>
      </c>
      <c r="B10" s="40">
        <v>42160</v>
      </c>
      <c r="C10" s="32">
        <v>81.349999999999994</v>
      </c>
      <c r="D10" s="32">
        <v>804</v>
      </c>
      <c r="E10" s="32">
        <v>189.95</v>
      </c>
      <c r="F10" s="32">
        <v>10810</v>
      </c>
      <c r="G10" s="32">
        <v>73.5</v>
      </c>
      <c r="H10" s="10"/>
      <c r="I10" s="37">
        <v>43</v>
      </c>
      <c r="J10" s="35">
        <f t="shared" si="0"/>
        <v>0.69145666871542721</v>
      </c>
      <c r="K10" s="35">
        <f t="shared" si="1"/>
        <v>3.8557213930348257E-2</v>
      </c>
      <c r="L10" s="35">
        <f t="shared" si="2"/>
        <v>3.1587259805213098E-3</v>
      </c>
      <c r="M10" s="35">
        <f t="shared" si="3"/>
        <v>1.1100832562442183E-3</v>
      </c>
      <c r="N10" s="35">
        <f t="shared" si="4"/>
        <v>2.0408163265306896E-3</v>
      </c>
      <c r="O10" s="36">
        <v>1.2465753424657534E-3</v>
      </c>
      <c r="P10" s="11"/>
      <c r="Q10" s="11"/>
      <c r="R10" s="11"/>
      <c r="S10" s="12"/>
      <c r="T10" s="11"/>
      <c r="U10" s="11"/>
      <c r="V10" s="11"/>
    </row>
    <row r="11" spans="1:22" ht="15" thickBot="1" x14ac:dyDescent="0.35">
      <c r="A11" s="21">
        <v>9</v>
      </c>
      <c r="B11" s="40">
        <v>42163</v>
      </c>
      <c r="C11" s="32">
        <v>83.05</v>
      </c>
      <c r="D11" s="32">
        <v>802.6</v>
      </c>
      <c r="E11" s="32">
        <v>188.5</v>
      </c>
      <c r="F11" s="32">
        <v>10799</v>
      </c>
      <c r="G11" s="32">
        <v>74.099999999999994</v>
      </c>
      <c r="H11" s="10"/>
      <c r="I11" s="37">
        <v>44</v>
      </c>
      <c r="J11" s="35">
        <f t="shared" si="0"/>
        <v>0.69295605057194465</v>
      </c>
      <c r="K11" s="35">
        <f t="shared" si="1"/>
        <v>3.7876900074757011E-2</v>
      </c>
      <c r="L11" s="35">
        <f t="shared" si="2"/>
        <v>1.8567639257294429E-2</v>
      </c>
      <c r="M11" s="35">
        <f t="shared" si="3"/>
        <v>-7.3154921752014079E-3</v>
      </c>
      <c r="N11" s="35">
        <f t="shared" si="4"/>
        <v>-1.0121457489878543E-2</v>
      </c>
      <c r="O11" s="36">
        <v>1.2465753424657534E-3</v>
      </c>
      <c r="P11" s="11"/>
      <c r="Q11" s="11"/>
      <c r="R11" s="11"/>
      <c r="S11" s="12"/>
      <c r="T11" s="11"/>
      <c r="U11" s="11"/>
      <c r="V11" s="11"/>
    </row>
    <row r="12" spans="1:22" ht="15" thickBot="1" x14ac:dyDescent="0.35">
      <c r="A12" s="21">
        <v>10</v>
      </c>
      <c r="B12" s="40">
        <v>42164</v>
      </c>
      <c r="C12" s="32">
        <v>87.05</v>
      </c>
      <c r="D12" s="32">
        <v>815</v>
      </c>
      <c r="E12" s="32">
        <v>194</v>
      </c>
      <c r="F12" s="32">
        <v>10777</v>
      </c>
      <c r="G12" s="32">
        <v>73.900000000000006</v>
      </c>
      <c r="H12" s="10"/>
      <c r="I12" s="37">
        <v>45</v>
      </c>
      <c r="J12" s="35">
        <f t="shared" si="0"/>
        <v>0.61171740379092499</v>
      </c>
      <c r="K12" s="35">
        <f t="shared" si="1"/>
        <v>2.6993865030674847E-2</v>
      </c>
      <c r="L12" s="35">
        <f t="shared" si="2"/>
        <v>-7.7319587628865982E-3</v>
      </c>
      <c r="M12" s="35">
        <f t="shared" si="3"/>
        <v>-2.5053354365778976E-3</v>
      </c>
      <c r="N12" s="35">
        <f t="shared" si="4"/>
        <v>1.3531799729363234E-3</v>
      </c>
      <c r="O12" s="36">
        <v>1.2465753424657534E-3</v>
      </c>
      <c r="P12" s="11"/>
      <c r="Q12" s="11"/>
      <c r="R12" s="11"/>
      <c r="S12" s="12"/>
      <c r="T12" s="11"/>
      <c r="U12" s="11"/>
      <c r="V12" s="11"/>
    </row>
    <row r="13" spans="1:22" ht="15" thickBot="1" x14ac:dyDescent="0.35">
      <c r="A13" s="21">
        <v>11</v>
      </c>
      <c r="B13" s="40">
        <v>42165</v>
      </c>
      <c r="C13" s="32">
        <v>88</v>
      </c>
      <c r="D13" s="32">
        <v>823</v>
      </c>
      <c r="E13" s="32">
        <v>191.9</v>
      </c>
      <c r="F13" s="32">
        <v>10790</v>
      </c>
      <c r="G13" s="32">
        <v>73.900000000000006</v>
      </c>
      <c r="H13" s="10"/>
      <c r="I13" s="37">
        <v>46</v>
      </c>
      <c r="J13" s="35">
        <f t="shared" si="0"/>
        <v>0.64375000000000004</v>
      </c>
      <c r="K13" s="35">
        <f t="shared" si="1"/>
        <v>8.5054678007290396E-3</v>
      </c>
      <c r="L13" s="35">
        <f t="shared" si="2"/>
        <v>9.3798853569566597E-3</v>
      </c>
      <c r="M13" s="35">
        <f t="shared" si="3"/>
        <v>9.2678405931417981E-4</v>
      </c>
      <c r="N13" s="35">
        <f t="shared" si="4"/>
        <v>6.7658998646820019E-3</v>
      </c>
      <c r="O13" s="36">
        <v>1.2465753424657534E-3</v>
      </c>
      <c r="P13" s="11"/>
      <c r="Q13" s="11"/>
      <c r="R13" s="11"/>
      <c r="S13" s="11"/>
      <c r="T13" s="11"/>
      <c r="U13" s="11"/>
      <c r="V13" s="11"/>
    </row>
    <row r="14" spans="1:22" ht="15" thickBot="1" x14ac:dyDescent="0.35">
      <c r="A14" s="21">
        <v>12</v>
      </c>
      <c r="B14" s="40">
        <v>42166</v>
      </c>
      <c r="C14" s="32">
        <v>90.5</v>
      </c>
      <c r="D14" s="32">
        <v>820.9</v>
      </c>
      <c r="E14" s="32">
        <v>190.1</v>
      </c>
      <c r="F14" s="32">
        <v>10842</v>
      </c>
      <c r="G14" s="32">
        <v>76</v>
      </c>
      <c r="H14" s="10"/>
      <c r="I14" s="37">
        <v>47</v>
      </c>
      <c r="J14" s="35">
        <f t="shared" si="0"/>
        <v>0.58674033149171267</v>
      </c>
      <c r="K14" s="35">
        <f t="shared" si="1"/>
        <v>-3.532708003410863E-3</v>
      </c>
      <c r="L14" s="35">
        <f t="shared" si="2"/>
        <v>2.1567596002104127E-2</v>
      </c>
      <c r="M14" s="35">
        <f t="shared" si="3"/>
        <v>-1.1252536432392548E-2</v>
      </c>
      <c r="N14" s="35">
        <f t="shared" si="4"/>
        <v>-2.3684210526315752E-2</v>
      </c>
      <c r="O14" s="36">
        <v>1.2465753424657534E-3</v>
      </c>
      <c r="P14" s="11"/>
      <c r="Q14" s="11"/>
      <c r="R14" s="11"/>
      <c r="S14" s="12"/>
      <c r="T14" s="11"/>
      <c r="U14" s="11"/>
      <c r="V14" s="11"/>
    </row>
    <row r="15" spans="1:22" ht="15" thickBot="1" x14ac:dyDescent="0.35">
      <c r="A15" s="21">
        <v>13</v>
      </c>
      <c r="B15" s="40">
        <v>42167</v>
      </c>
      <c r="C15" s="32">
        <v>90.1</v>
      </c>
      <c r="D15" s="32">
        <v>806</v>
      </c>
      <c r="E15" s="32">
        <v>191</v>
      </c>
      <c r="F15" s="32">
        <v>10805</v>
      </c>
      <c r="G15" s="32">
        <v>74.3</v>
      </c>
      <c r="H15" s="10"/>
      <c r="I15" s="37">
        <v>48</v>
      </c>
      <c r="J15" s="35">
        <f t="shared" si="0"/>
        <v>0.61265260821309675</v>
      </c>
      <c r="K15" s="35">
        <f t="shared" si="1"/>
        <v>6.2034739454094297E-3</v>
      </c>
      <c r="L15" s="35">
        <f t="shared" si="2"/>
        <v>1.6230366492146566E-2</v>
      </c>
      <c r="M15" s="35">
        <f t="shared" si="3"/>
        <v>-9.7177232762609908E-3</v>
      </c>
      <c r="N15" s="35">
        <f t="shared" si="4"/>
        <v>2.6917900403768888E-3</v>
      </c>
      <c r="O15" s="36">
        <v>1.2465753424657534E-3</v>
      </c>
      <c r="P15" s="11"/>
      <c r="Q15" s="11"/>
      <c r="R15" s="11"/>
      <c r="S15" s="12"/>
      <c r="T15" s="11"/>
      <c r="U15" s="11"/>
      <c r="V15" s="11"/>
    </row>
    <row r="16" spans="1:22" ht="15" thickBot="1" x14ac:dyDescent="0.35">
      <c r="A16" s="21">
        <v>14</v>
      </c>
      <c r="B16" s="40">
        <v>42170</v>
      </c>
      <c r="C16" s="32">
        <v>94.55</v>
      </c>
      <c r="D16" s="32">
        <v>809.4</v>
      </c>
      <c r="E16" s="32">
        <v>191.7</v>
      </c>
      <c r="F16" s="32">
        <v>10597</v>
      </c>
      <c r="G16" s="32">
        <v>74.5</v>
      </c>
      <c r="H16" s="10"/>
      <c r="I16" s="37">
        <v>49</v>
      </c>
      <c r="J16" s="35">
        <f t="shared" si="0"/>
        <v>0.54151242728714966</v>
      </c>
      <c r="K16" s="35">
        <f t="shared" si="1"/>
        <v>1.9767729182110488E-3</v>
      </c>
      <c r="L16" s="35">
        <f t="shared" si="2"/>
        <v>1.0432968179447054E-2</v>
      </c>
      <c r="M16" s="35">
        <f t="shared" si="3"/>
        <v>1.3022553552892328E-2</v>
      </c>
      <c r="N16" s="35">
        <f t="shared" si="4"/>
        <v>-1.8791946308724907E-2</v>
      </c>
      <c r="O16" s="36">
        <v>1.2465753424657534E-3</v>
      </c>
      <c r="P16" s="11"/>
      <c r="Q16" s="11"/>
      <c r="R16" s="11"/>
      <c r="S16" s="12"/>
      <c r="T16" s="11"/>
      <c r="U16" s="11"/>
      <c r="V16" s="11"/>
    </row>
    <row r="17" spans="1:22" ht="15" thickBot="1" x14ac:dyDescent="0.35">
      <c r="A17" s="21">
        <v>15</v>
      </c>
      <c r="B17" s="40">
        <v>42171</v>
      </c>
      <c r="C17" s="32">
        <v>96</v>
      </c>
      <c r="D17" s="32">
        <v>808.9</v>
      </c>
      <c r="E17" s="32">
        <v>189.7</v>
      </c>
      <c r="F17" s="32">
        <v>10644</v>
      </c>
      <c r="G17" s="32">
        <v>74</v>
      </c>
      <c r="H17" s="10"/>
      <c r="I17" s="37">
        <v>50</v>
      </c>
      <c r="J17" s="35">
        <f t="shared" si="0"/>
        <v>0.52083333333333337</v>
      </c>
      <c r="K17" s="35">
        <f t="shared" si="1"/>
        <v>-1.8543701322784028E-3</v>
      </c>
      <c r="L17" s="35">
        <f t="shared" si="2"/>
        <v>2.7148128624143415E-2</v>
      </c>
      <c r="M17" s="35">
        <f t="shared" si="3"/>
        <v>1.4374295377677565E-2</v>
      </c>
      <c r="N17" s="35">
        <f t="shared" si="4"/>
        <v>0</v>
      </c>
      <c r="O17" s="36">
        <v>1.2465753424657534E-3</v>
      </c>
      <c r="P17" s="11"/>
      <c r="Q17" s="11"/>
      <c r="R17" s="11"/>
      <c r="S17" s="12"/>
      <c r="T17" s="11"/>
      <c r="U17" s="11"/>
      <c r="V17" s="11"/>
    </row>
    <row r="18" spans="1:22" ht="15" thickBot="1" x14ac:dyDescent="0.35">
      <c r="A18" s="21">
        <v>16</v>
      </c>
      <c r="B18" s="40">
        <v>42172</v>
      </c>
      <c r="C18" s="32">
        <v>97</v>
      </c>
      <c r="D18" s="32">
        <v>819.9</v>
      </c>
      <c r="E18" s="32">
        <v>191</v>
      </c>
      <c r="F18" s="32">
        <v>10750</v>
      </c>
      <c r="G18" s="32">
        <v>74</v>
      </c>
      <c r="H18" s="10"/>
      <c r="I18" s="37">
        <v>51</v>
      </c>
      <c r="J18" s="35">
        <f t="shared" si="0"/>
        <v>0.49639175257731966</v>
      </c>
      <c r="K18" s="35">
        <f t="shared" si="1"/>
        <v>1.4635931211123862E-3</v>
      </c>
      <c r="L18" s="35">
        <f t="shared" si="2"/>
        <v>2.0680628272251249E-2</v>
      </c>
      <c r="M18" s="35">
        <f t="shared" si="3"/>
        <v>2.7906976744186047E-3</v>
      </c>
      <c r="N18" s="35">
        <f t="shared" si="4"/>
        <v>9.4594594594594981E-3</v>
      </c>
      <c r="O18" s="36">
        <v>1.2465753424657534E-3</v>
      </c>
      <c r="P18" s="11"/>
      <c r="Q18" s="11"/>
      <c r="R18" s="11"/>
      <c r="S18" s="12"/>
      <c r="T18" s="11"/>
      <c r="U18" s="11"/>
      <c r="V18" s="11"/>
    </row>
    <row r="19" spans="1:22" ht="15" thickBot="1" x14ac:dyDescent="0.35">
      <c r="A19" s="21">
        <v>17</v>
      </c>
      <c r="B19" s="40">
        <v>42173</v>
      </c>
      <c r="C19" s="32">
        <v>96</v>
      </c>
      <c r="D19" s="32">
        <v>817</v>
      </c>
      <c r="E19" s="32">
        <v>190.05</v>
      </c>
      <c r="F19" s="32">
        <v>10600</v>
      </c>
      <c r="G19" s="32">
        <v>73.7</v>
      </c>
      <c r="H19" s="10"/>
      <c r="I19" s="37">
        <v>52</v>
      </c>
      <c r="J19" s="35">
        <f t="shared" si="0"/>
        <v>0.49479166666666669</v>
      </c>
      <c r="K19" s="35">
        <f t="shared" si="1"/>
        <v>1.2239902080786138E-4</v>
      </c>
      <c r="L19" s="35">
        <f t="shared" si="2"/>
        <v>2.499342278347803E-2</v>
      </c>
      <c r="M19" s="35">
        <f t="shared" si="3"/>
        <v>1.5471698113207547E-2</v>
      </c>
      <c r="N19" s="35">
        <f t="shared" si="4"/>
        <v>4.070556309362241E-3</v>
      </c>
      <c r="O19" s="36">
        <v>1.2465753424657534E-3</v>
      </c>
      <c r="P19" s="11"/>
      <c r="Q19" s="11"/>
      <c r="R19" s="11"/>
      <c r="S19" s="12"/>
      <c r="T19" s="11"/>
      <c r="U19" s="11"/>
      <c r="V19" s="11"/>
    </row>
    <row r="20" spans="1:22" ht="15" thickBot="1" x14ac:dyDescent="0.35">
      <c r="A20" s="21">
        <v>18</v>
      </c>
      <c r="B20" s="40">
        <v>42174</v>
      </c>
      <c r="C20" s="32">
        <v>94.5</v>
      </c>
      <c r="D20" s="32">
        <v>829</v>
      </c>
      <c r="E20" s="32">
        <v>189.2</v>
      </c>
      <c r="F20" s="32">
        <v>10450</v>
      </c>
      <c r="G20" s="32">
        <v>74.75</v>
      </c>
      <c r="H20" s="10"/>
      <c r="I20" s="37">
        <v>53</v>
      </c>
      <c r="J20" s="35">
        <f t="shared" si="0"/>
        <v>0.52486772486772482</v>
      </c>
      <c r="K20" s="35">
        <f t="shared" si="1"/>
        <v>-5.0663449939686916E-3</v>
      </c>
      <c r="L20" s="35">
        <f t="shared" si="2"/>
        <v>2.0084566596194564E-2</v>
      </c>
      <c r="M20" s="35">
        <f t="shared" si="3"/>
        <v>2.8612440191387561E-2</v>
      </c>
      <c r="N20" s="35">
        <f t="shared" si="4"/>
        <v>-5.351170568561949E-3</v>
      </c>
      <c r="O20" s="36">
        <v>1.2465753424657534E-3</v>
      </c>
      <c r="P20" s="11"/>
      <c r="Q20" s="11"/>
      <c r="R20" s="11"/>
      <c r="S20" s="12"/>
      <c r="T20" s="11"/>
      <c r="U20" s="11"/>
      <c r="V20" s="11"/>
    </row>
    <row r="21" spans="1:22" ht="15" thickBot="1" x14ac:dyDescent="0.35">
      <c r="A21" s="21">
        <v>19</v>
      </c>
      <c r="B21" s="40">
        <v>42177</v>
      </c>
      <c r="C21" s="32">
        <v>97</v>
      </c>
      <c r="D21" s="32">
        <v>819</v>
      </c>
      <c r="E21" s="32">
        <v>189.1</v>
      </c>
      <c r="F21" s="32">
        <v>10800</v>
      </c>
      <c r="G21" s="32">
        <v>74.2</v>
      </c>
      <c r="H21" s="10"/>
      <c r="I21" s="37">
        <v>54</v>
      </c>
      <c r="J21" s="35">
        <f t="shared" si="0"/>
        <v>0.49639175257731966</v>
      </c>
      <c r="K21" s="35">
        <f t="shared" si="1"/>
        <v>1.3431013431013432E-2</v>
      </c>
      <c r="L21" s="35">
        <f t="shared" si="2"/>
        <v>2.1946060285563226E-2</v>
      </c>
      <c r="M21" s="35">
        <f t="shared" si="3"/>
        <v>-9.2592592592592596E-4</v>
      </c>
      <c r="N21" s="35">
        <f t="shared" si="4"/>
        <v>-1.3477088948787061E-2</v>
      </c>
      <c r="O21" s="36">
        <v>1.2465753424657534E-3</v>
      </c>
      <c r="P21" s="11"/>
      <c r="Q21" s="11"/>
      <c r="R21" s="11"/>
      <c r="S21" s="12"/>
      <c r="T21" s="11"/>
      <c r="U21" s="11"/>
      <c r="V21" s="11"/>
    </row>
    <row r="22" spans="1:22" ht="15" thickBot="1" x14ac:dyDescent="0.35">
      <c r="A22" s="21">
        <v>20</v>
      </c>
      <c r="B22" s="40">
        <v>42178</v>
      </c>
      <c r="C22" s="32">
        <v>97.6</v>
      </c>
      <c r="D22" s="32">
        <v>810</v>
      </c>
      <c r="E22" s="32">
        <v>190.4</v>
      </c>
      <c r="F22" s="32">
        <v>10799</v>
      </c>
      <c r="G22" s="32">
        <v>73.25</v>
      </c>
      <c r="H22" s="10"/>
      <c r="I22" s="37">
        <v>55</v>
      </c>
      <c r="J22" s="35">
        <f t="shared" si="0"/>
        <v>0.53688524590163944</v>
      </c>
      <c r="K22" s="35">
        <f t="shared" si="1"/>
        <v>2.8148148148148092E-2</v>
      </c>
      <c r="L22" s="35">
        <f t="shared" si="2"/>
        <v>1.6281512605041987E-2</v>
      </c>
      <c r="M22" s="35">
        <f t="shared" si="3"/>
        <v>2.8706361700157421E-3</v>
      </c>
      <c r="N22" s="35">
        <f t="shared" si="4"/>
        <v>-4.0955631399317016E-3</v>
      </c>
      <c r="O22" s="36">
        <v>1.2465753424657534E-3</v>
      </c>
      <c r="P22" s="11"/>
      <c r="Q22" s="11"/>
      <c r="R22" s="11"/>
      <c r="S22" s="12"/>
      <c r="T22" s="11"/>
      <c r="U22" s="11"/>
      <c r="V22" s="11"/>
    </row>
    <row r="23" spans="1:22" ht="15" thickBot="1" x14ac:dyDescent="0.35">
      <c r="A23" s="21">
        <v>21</v>
      </c>
      <c r="B23" s="40">
        <v>42179</v>
      </c>
      <c r="C23" s="32">
        <v>98.3</v>
      </c>
      <c r="D23" s="32">
        <v>807</v>
      </c>
      <c r="E23" s="32">
        <v>189.2</v>
      </c>
      <c r="F23" s="32">
        <v>10746</v>
      </c>
      <c r="G23" s="32">
        <v>74</v>
      </c>
      <c r="H23" s="10"/>
      <c r="I23" s="37">
        <v>56</v>
      </c>
      <c r="J23" s="35">
        <f t="shared" si="0"/>
        <v>0.65615462868769092</v>
      </c>
      <c r="K23" s="35">
        <f t="shared" si="1"/>
        <v>5.204460966542751E-2</v>
      </c>
      <c r="L23" s="35">
        <f t="shared" si="2"/>
        <v>3.5412262156448299E-2</v>
      </c>
      <c r="M23" s="35">
        <f t="shared" si="3"/>
        <v>9.3988460822631674E-3</v>
      </c>
      <c r="N23" s="35">
        <f t="shared" si="4"/>
        <v>-1.8918918918918996E-2</v>
      </c>
      <c r="O23" s="36">
        <v>1.2465753424657534E-3</v>
      </c>
      <c r="P23" s="11"/>
      <c r="Q23" s="11"/>
      <c r="R23" s="11"/>
      <c r="S23" s="12"/>
      <c r="T23" s="11"/>
      <c r="U23" s="11"/>
      <c r="V23" s="11"/>
    </row>
    <row r="24" spans="1:22" ht="15" thickBot="1" x14ac:dyDescent="0.35">
      <c r="A24" s="21">
        <v>22</v>
      </c>
      <c r="B24" s="40">
        <v>42180</v>
      </c>
      <c r="C24" s="32">
        <v>101.6</v>
      </c>
      <c r="D24" s="32">
        <v>807.9</v>
      </c>
      <c r="E24" s="32">
        <v>189.2</v>
      </c>
      <c r="F24" s="32">
        <v>10777</v>
      </c>
      <c r="G24" s="32">
        <v>73.599999999999994</v>
      </c>
      <c r="H24" s="10"/>
      <c r="I24" s="37">
        <v>57</v>
      </c>
      <c r="J24" s="35">
        <f t="shared" si="0"/>
        <v>0.56003937007874027</v>
      </c>
      <c r="K24" s="35">
        <f t="shared" si="1"/>
        <v>0.15113256591162275</v>
      </c>
      <c r="L24" s="35">
        <f t="shared" si="2"/>
        <v>3.5676532769556027E-2</v>
      </c>
      <c r="M24" s="35">
        <f t="shared" si="3"/>
        <v>-6.9592651016052703E-3</v>
      </c>
      <c r="N24" s="35">
        <f t="shared" si="4"/>
        <v>-2.6494565217391151E-2</v>
      </c>
      <c r="O24" s="36">
        <v>1.2465753424657534E-3</v>
      </c>
      <c r="P24" s="11"/>
      <c r="Q24" s="11"/>
      <c r="R24" s="11"/>
      <c r="S24" s="12"/>
      <c r="T24" s="11"/>
      <c r="U24" s="11"/>
      <c r="V24" s="11"/>
    </row>
    <row r="25" spans="1:22" ht="15" thickBot="1" x14ac:dyDescent="0.35">
      <c r="A25" s="21">
        <v>23</v>
      </c>
      <c r="B25" s="40">
        <v>42181</v>
      </c>
      <c r="C25" s="32">
        <v>99.5</v>
      </c>
      <c r="D25" s="32">
        <v>817.9</v>
      </c>
      <c r="E25" s="32">
        <v>188.5</v>
      </c>
      <c r="F25" s="32">
        <v>10748</v>
      </c>
      <c r="G25" s="32">
        <v>72.849999999999994</v>
      </c>
      <c r="H25" s="10"/>
      <c r="I25" s="37">
        <v>58</v>
      </c>
      <c r="J25" s="35">
        <f t="shared" si="0"/>
        <v>0.585427135678392</v>
      </c>
      <c r="K25" s="35">
        <f t="shared" si="1"/>
        <v>0.14121530749480377</v>
      </c>
      <c r="L25" s="35">
        <f t="shared" si="2"/>
        <v>3.8461538461538464E-2</v>
      </c>
      <c r="M25" s="35">
        <f t="shared" si="3"/>
        <v>-4.3729065872720506E-3</v>
      </c>
      <c r="N25" s="35">
        <f t="shared" si="4"/>
        <v>-1.44131777625257E-2</v>
      </c>
      <c r="O25" s="36">
        <v>1.2465753424657534E-3</v>
      </c>
      <c r="P25" s="11"/>
      <c r="Q25" s="11"/>
      <c r="R25" s="11"/>
      <c r="S25" s="12"/>
      <c r="T25" s="11"/>
      <c r="U25" s="11"/>
      <c r="V25" s="11"/>
    </row>
    <row r="26" spans="1:22" ht="15" thickBot="1" x14ac:dyDescent="0.35">
      <c r="A26" s="21">
        <v>24</v>
      </c>
      <c r="B26" s="40">
        <v>42184</v>
      </c>
      <c r="C26" s="32">
        <v>98.5</v>
      </c>
      <c r="D26" s="32">
        <v>791.4</v>
      </c>
      <c r="E26" s="32">
        <v>188.5</v>
      </c>
      <c r="F26" s="32">
        <v>10622</v>
      </c>
      <c r="G26" s="32">
        <v>72.95</v>
      </c>
      <c r="H26" s="10"/>
      <c r="I26" s="37">
        <v>59</v>
      </c>
      <c r="J26" s="35">
        <f t="shared" si="0"/>
        <v>0.60406091370558379</v>
      </c>
      <c r="K26" s="35">
        <f t="shared" si="1"/>
        <v>0.20166793025018956</v>
      </c>
      <c r="L26" s="35">
        <f t="shared" si="2"/>
        <v>3.9257294429708253E-2</v>
      </c>
      <c r="M26" s="35">
        <f t="shared" si="3"/>
        <v>7.3432498587836566E-3</v>
      </c>
      <c r="N26" s="35">
        <f t="shared" si="4"/>
        <v>-3.9067854694996691E-2</v>
      </c>
      <c r="O26" s="36">
        <v>1.2465753424657534E-3</v>
      </c>
    </row>
    <row r="27" spans="1:22" ht="15" thickBot="1" x14ac:dyDescent="0.35">
      <c r="A27" s="21">
        <v>25</v>
      </c>
      <c r="B27" s="40">
        <v>42185</v>
      </c>
      <c r="C27" s="32">
        <v>97.5</v>
      </c>
      <c r="D27" s="32">
        <v>826</v>
      </c>
      <c r="E27" s="32">
        <v>188.5</v>
      </c>
      <c r="F27" s="32">
        <v>10520</v>
      </c>
      <c r="G27" s="32">
        <v>73.599999999999994</v>
      </c>
      <c r="H27" s="10"/>
      <c r="I27" s="37">
        <v>60</v>
      </c>
      <c r="J27" s="35">
        <f t="shared" si="0"/>
        <v>0.63435897435897426</v>
      </c>
      <c r="K27" s="35">
        <f t="shared" si="1"/>
        <v>0.15375302663438256</v>
      </c>
      <c r="L27" s="35">
        <f t="shared" si="2"/>
        <v>2.1220159151193633E-2</v>
      </c>
      <c r="M27" s="35">
        <f t="shared" si="3"/>
        <v>4.268060836501901E-2</v>
      </c>
      <c r="N27" s="35">
        <f t="shared" si="4"/>
        <v>-3.8043478260869533E-2</v>
      </c>
      <c r="O27" s="36">
        <v>1.2465753424657534E-3</v>
      </c>
      <c r="P27" s="11"/>
      <c r="Q27" s="11"/>
      <c r="R27" s="11"/>
      <c r="S27" s="11"/>
      <c r="T27" s="11"/>
      <c r="U27" s="11"/>
    </row>
    <row r="28" spans="1:22" ht="15" thickBot="1" x14ac:dyDescent="0.35">
      <c r="A28" s="21">
        <v>26</v>
      </c>
      <c r="B28" s="40">
        <v>42186</v>
      </c>
      <c r="C28" s="32">
        <v>100.2</v>
      </c>
      <c r="D28" s="32">
        <v>823.4</v>
      </c>
      <c r="E28" s="32">
        <v>190.4</v>
      </c>
      <c r="F28" s="32">
        <v>10511</v>
      </c>
      <c r="G28" s="32">
        <v>74</v>
      </c>
      <c r="H28" s="10"/>
      <c r="I28" s="37">
        <v>61</v>
      </c>
      <c r="J28" s="35">
        <f t="shared" si="0"/>
        <v>0.6217564870259481</v>
      </c>
      <c r="K28" s="35">
        <f t="shared" si="1"/>
        <v>0.14136507165411705</v>
      </c>
      <c r="L28" s="35">
        <f t="shared" si="2"/>
        <v>1.365546218487392E-2</v>
      </c>
      <c r="M28" s="35">
        <f t="shared" si="3"/>
        <v>4.2717153458281802E-2</v>
      </c>
      <c r="N28" s="35">
        <f t="shared" si="4"/>
        <v>-3.9189189189189268E-2</v>
      </c>
      <c r="O28" s="36">
        <v>1.2465753424657534E-3</v>
      </c>
      <c r="P28" s="11"/>
      <c r="Q28" s="11"/>
      <c r="R28" s="11"/>
      <c r="S28" s="12"/>
      <c r="T28" s="11"/>
      <c r="U28" s="11"/>
    </row>
    <row r="29" spans="1:22" ht="15" thickBot="1" x14ac:dyDescent="0.35">
      <c r="A29" s="21">
        <v>27</v>
      </c>
      <c r="B29" s="40">
        <v>42187</v>
      </c>
      <c r="C29" s="32">
        <v>101.4</v>
      </c>
      <c r="D29" s="32">
        <v>824.9</v>
      </c>
      <c r="E29" s="32">
        <v>190</v>
      </c>
      <c r="F29" s="32">
        <v>10674</v>
      </c>
      <c r="G29" s="32">
        <v>75.150000000000006</v>
      </c>
      <c r="H29" s="10"/>
      <c r="I29" s="37">
        <v>62</v>
      </c>
      <c r="J29" s="35">
        <f t="shared" si="0"/>
        <v>0.61242603550295849</v>
      </c>
      <c r="K29" s="35">
        <f t="shared" si="1"/>
        <v>0.1274093829555098</v>
      </c>
      <c r="L29" s="35">
        <f t="shared" si="2"/>
        <v>1.7368421052631637E-2</v>
      </c>
      <c r="M29" s="35">
        <f t="shared" si="3"/>
        <v>2.1172943601274124E-2</v>
      </c>
      <c r="N29" s="35">
        <f t="shared" si="4"/>
        <v>-1.9294743845642087E-2</v>
      </c>
      <c r="O29" s="36">
        <v>1.2465753424657534E-3</v>
      </c>
      <c r="P29" s="11"/>
      <c r="Q29" s="11"/>
      <c r="R29" s="11"/>
      <c r="S29" s="11"/>
      <c r="T29" s="11"/>
      <c r="U29" s="11"/>
    </row>
    <row r="30" spans="1:22" ht="15" thickBot="1" x14ac:dyDescent="0.35">
      <c r="A30" s="21">
        <v>28</v>
      </c>
      <c r="B30" s="40">
        <v>42188</v>
      </c>
      <c r="C30" s="32">
        <v>101</v>
      </c>
      <c r="D30" s="32">
        <v>813.4</v>
      </c>
      <c r="E30" s="32">
        <v>190</v>
      </c>
      <c r="F30" s="32">
        <v>10650</v>
      </c>
      <c r="G30" s="32">
        <v>75.099999999999994</v>
      </c>
      <c r="H30" s="10"/>
      <c r="I30" s="37">
        <v>63</v>
      </c>
      <c r="J30" s="35">
        <f t="shared" si="0"/>
        <v>0.68316831683168322</v>
      </c>
      <c r="K30" s="35">
        <f t="shared" si="1"/>
        <v>8.5320875338087021E-2</v>
      </c>
      <c r="L30" s="35">
        <f t="shared" si="2"/>
        <v>-1.263157894736845E-2</v>
      </c>
      <c r="M30" s="35">
        <f t="shared" si="3"/>
        <v>-1.1737089201877934E-2</v>
      </c>
      <c r="N30" s="35">
        <f t="shared" si="4"/>
        <v>-7.9227696404793463E-2</v>
      </c>
      <c r="O30" s="36">
        <v>1.2465753424657534E-3</v>
      </c>
      <c r="P30" s="11"/>
      <c r="Q30" s="11"/>
      <c r="R30" s="11"/>
      <c r="S30" s="12"/>
      <c r="T30" s="11"/>
      <c r="U30" s="11"/>
    </row>
    <row r="31" spans="1:22" ht="15" thickBot="1" x14ac:dyDescent="0.35">
      <c r="A31" s="21">
        <v>29</v>
      </c>
      <c r="B31" s="40">
        <v>42192</v>
      </c>
      <c r="C31" s="32">
        <v>101.5</v>
      </c>
      <c r="D31" s="32">
        <v>806.1</v>
      </c>
      <c r="E31" s="32">
        <v>188.95</v>
      </c>
      <c r="F31" s="32">
        <v>10690</v>
      </c>
      <c r="G31" s="32">
        <v>75</v>
      </c>
      <c r="H31" s="10"/>
      <c r="I31" s="37">
        <v>64</v>
      </c>
      <c r="J31" s="35">
        <f t="shared" si="0"/>
        <v>0.89162561576354682</v>
      </c>
      <c r="K31" s="35">
        <f t="shared" si="1"/>
        <v>0.15866517801761565</v>
      </c>
      <c r="L31" s="35">
        <f t="shared" si="2"/>
        <v>-6.8801270177294678E-3</v>
      </c>
      <c r="M31" s="35">
        <f t="shared" si="3"/>
        <v>-1.8709073900841909E-3</v>
      </c>
      <c r="N31" s="35">
        <f t="shared" si="4"/>
        <v>-2.9333333333333371E-2</v>
      </c>
      <c r="O31" s="36">
        <v>1.2465753424657534E-3</v>
      </c>
      <c r="P31" s="11"/>
      <c r="Q31" s="11"/>
      <c r="R31" s="11"/>
      <c r="S31" s="12"/>
      <c r="T31" s="11"/>
      <c r="U31" s="11"/>
    </row>
    <row r="32" spans="1:22" ht="15" thickBot="1" x14ac:dyDescent="0.35">
      <c r="A32" s="21">
        <v>30</v>
      </c>
      <c r="B32" s="40">
        <v>42193</v>
      </c>
      <c r="C32" s="32">
        <v>101.4</v>
      </c>
      <c r="D32" s="32">
        <v>807.6</v>
      </c>
      <c r="E32" s="32">
        <v>188.55</v>
      </c>
      <c r="F32" s="32">
        <v>10500</v>
      </c>
      <c r="G32" s="32">
        <v>73.900000000000006</v>
      </c>
      <c r="H32" s="10"/>
      <c r="I32" s="37">
        <v>65</v>
      </c>
      <c r="J32" s="35">
        <f t="shared" si="0"/>
        <v>0.98717948717948711</v>
      </c>
      <c r="K32" s="35">
        <f t="shared" si="1"/>
        <v>0.15255076770678544</v>
      </c>
      <c r="L32" s="35">
        <f t="shared" si="2"/>
        <v>7.6902678334658638E-3</v>
      </c>
      <c r="M32" s="35">
        <f t="shared" si="3"/>
        <v>2.8571428571428571E-2</v>
      </c>
      <c r="N32" s="35">
        <f t="shared" si="4"/>
        <v>-1.759133964817336E-2</v>
      </c>
      <c r="O32" s="36">
        <v>1.2465753424657534E-3</v>
      </c>
      <c r="P32" s="11"/>
      <c r="Q32" s="11"/>
      <c r="R32" s="11"/>
      <c r="S32" s="12"/>
      <c r="T32" s="11"/>
      <c r="U32" s="11"/>
    </row>
    <row r="33" spans="1:21" ht="15" thickBot="1" x14ac:dyDescent="0.35">
      <c r="A33" s="21">
        <v>31</v>
      </c>
      <c r="B33" s="40">
        <v>42194</v>
      </c>
      <c r="C33" s="32">
        <v>100.9</v>
      </c>
      <c r="D33" s="32">
        <v>806</v>
      </c>
      <c r="E33" s="32">
        <v>190</v>
      </c>
      <c r="F33" s="32">
        <v>10550</v>
      </c>
      <c r="G33" s="32">
        <v>74.3</v>
      </c>
      <c r="H33" s="10"/>
      <c r="I33" s="37">
        <v>66</v>
      </c>
      <c r="J33" s="35">
        <f t="shared" si="0"/>
        <v>1.1407333994053517</v>
      </c>
      <c r="K33" s="35">
        <f t="shared" si="1"/>
        <v>0.15186104218362281</v>
      </c>
      <c r="L33" s="35">
        <f t="shared" si="2"/>
        <v>2.5789473684210557E-2</v>
      </c>
      <c r="M33" s="35">
        <f t="shared" si="3"/>
        <v>2.8909952606635071E-2</v>
      </c>
      <c r="N33" s="35">
        <f t="shared" si="4"/>
        <v>-4.8452220726783235E-2</v>
      </c>
      <c r="O33" s="36">
        <v>1.2465753424657534E-3</v>
      </c>
      <c r="P33" s="11"/>
      <c r="Q33" s="11"/>
      <c r="R33" s="11"/>
      <c r="S33" s="12"/>
      <c r="T33" s="11"/>
      <c r="U33" s="11"/>
    </row>
    <row r="34" spans="1:21" ht="15" thickBot="1" x14ac:dyDescent="0.35">
      <c r="A34" s="21">
        <v>32</v>
      </c>
      <c r="B34" s="40">
        <v>42195</v>
      </c>
      <c r="C34" s="32">
        <v>100.65</v>
      </c>
      <c r="D34" s="32">
        <v>804</v>
      </c>
      <c r="E34" s="32">
        <v>190.8</v>
      </c>
      <c r="F34" s="32">
        <v>10501</v>
      </c>
      <c r="G34" s="32">
        <v>73.3</v>
      </c>
      <c r="H34" s="10"/>
      <c r="I34" s="37">
        <v>67</v>
      </c>
      <c r="J34" s="35">
        <f t="shared" si="0"/>
        <v>1.2563338301043216</v>
      </c>
      <c r="K34" s="35">
        <f t="shared" si="1"/>
        <v>0.15659203980099501</v>
      </c>
      <c r="L34" s="35">
        <f t="shared" si="2"/>
        <v>4.7169811320753518E-3</v>
      </c>
      <c r="M34" s="35">
        <f t="shared" si="3"/>
        <v>4.2281687458337304E-2</v>
      </c>
      <c r="N34" s="35">
        <f t="shared" si="4"/>
        <v>-3.1377899045020426E-2</v>
      </c>
      <c r="O34" s="36">
        <v>1.2465753424657534E-3</v>
      </c>
      <c r="P34" s="11"/>
      <c r="Q34" s="11"/>
      <c r="R34" s="11"/>
      <c r="S34" s="12"/>
      <c r="T34" s="11"/>
      <c r="U34" s="11"/>
    </row>
    <row r="35" spans="1:21" ht="15" thickBot="1" x14ac:dyDescent="0.35">
      <c r="A35" s="21">
        <v>33</v>
      </c>
      <c r="B35" s="40">
        <v>42198</v>
      </c>
      <c r="C35" s="32">
        <v>101.65</v>
      </c>
      <c r="D35" s="32">
        <v>809.9</v>
      </c>
      <c r="E35" s="32">
        <v>189.5</v>
      </c>
      <c r="F35" s="32">
        <v>10400</v>
      </c>
      <c r="G35" s="32">
        <v>73.849999999999994</v>
      </c>
      <c r="H35" s="10"/>
      <c r="I35" s="37">
        <v>68</v>
      </c>
      <c r="J35" s="35">
        <f t="shared" si="0"/>
        <v>1.292179045745204</v>
      </c>
      <c r="K35" s="35">
        <f t="shared" si="1"/>
        <v>0.13581923694283246</v>
      </c>
      <c r="L35" s="35">
        <f t="shared" si="2"/>
        <v>2.8496042216358868E-2</v>
      </c>
      <c r="M35" s="35">
        <f t="shared" si="3"/>
        <v>6.3846153846153844E-2</v>
      </c>
      <c r="N35" s="35">
        <f t="shared" si="4"/>
        <v>2.0311442112390752E-3</v>
      </c>
      <c r="O35" s="36">
        <v>1.2465753424657534E-3</v>
      </c>
      <c r="P35" s="11"/>
      <c r="Q35" s="11"/>
      <c r="R35" s="11"/>
      <c r="S35" s="12"/>
      <c r="T35" s="11"/>
      <c r="U35" s="11"/>
    </row>
    <row r="36" spans="1:21" ht="15" thickBot="1" x14ac:dyDescent="0.35">
      <c r="A36" s="21">
        <v>34</v>
      </c>
      <c r="B36" s="40">
        <v>42199</v>
      </c>
      <c r="C36" s="32">
        <v>102.3</v>
      </c>
      <c r="D36" s="32">
        <v>815</v>
      </c>
      <c r="E36" s="32">
        <v>190</v>
      </c>
      <c r="F36" s="32">
        <v>10432</v>
      </c>
      <c r="G36" s="32">
        <v>73.95</v>
      </c>
      <c r="H36" s="10"/>
      <c r="I36" s="37">
        <v>69</v>
      </c>
      <c r="J36" s="35">
        <f t="shared" si="0"/>
        <v>1.1974584555229719</v>
      </c>
      <c r="K36" s="35">
        <f t="shared" si="1"/>
        <v>9.4846625766871112E-2</v>
      </c>
      <c r="L36" s="35">
        <f t="shared" si="2"/>
        <v>3.7894736842105203E-2</v>
      </c>
      <c r="M36" s="35">
        <f t="shared" si="3"/>
        <v>6.2020705521472395E-2</v>
      </c>
      <c r="N36" s="35">
        <f t="shared" si="4"/>
        <v>-3.3130493576741075E-2</v>
      </c>
      <c r="O36" s="36">
        <v>1.2465753424657534E-3</v>
      </c>
      <c r="P36" s="11"/>
      <c r="Q36" s="11"/>
      <c r="R36" s="11"/>
      <c r="S36" s="12"/>
      <c r="T36" s="11"/>
      <c r="U36" s="11"/>
    </row>
    <row r="37" spans="1:21" ht="15" thickBot="1" x14ac:dyDescent="0.35">
      <c r="A37" s="21">
        <v>35</v>
      </c>
      <c r="B37" s="40">
        <v>42200</v>
      </c>
      <c r="C37" s="32">
        <v>104.05</v>
      </c>
      <c r="D37" s="32">
        <v>815</v>
      </c>
      <c r="E37" s="32">
        <v>190</v>
      </c>
      <c r="F37" s="32">
        <v>10550</v>
      </c>
      <c r="G37" s="32">
        <v>73.900000000000006</v>
      </c>
      <c r="H37" s="10"/>
      <c r="I37" s="37">
        <v>70</v>
      </c>
      <c r="J37" s="35">
        <f t="shared" si="0"/>
        <v>1.0663142719846228</v>
      </c>
      <c r="K37" s="35">
        <f t="shared" si="1"/>
        <v>9.0797546012269942E-2</v>
      </c>
      <c r="L37" s="35">
        <f t="shared" si="2"/>
        <v>2.7368421052631518E-2</v>
      </c>
      <c r="M37" s="35">
        <f t="shared" si="3"/>
        <v>5.2132701421800945E-2</v>
      </c>
      <c r="N37" s="35">
        <f t="shared" si="4"/>
        <v>-2.1650879566982521E-2</v>
      </c>
      <c r="O37" s="36">
        <v>1.2465753424657534E-3</v>
      </c>
      <c r="P37" s="11"/>
      <c r="Q37" s="11"/>
      <c r="R37" s="11"/>
      <c r="S37" s="12"/>
      <c r="T37" s="11"/>
      <c r="U37" s="11"/>
    </row>
    <row r="38" spans="1:21" ht="15" thickBot="1" x14ac:dyDescent="0.35">
      <c r="A38" s="21">
        <v>36</v>
      </c>
      <c r="B38" s="40">
        <v>42201</v>
      </c>
      <c r="C38" s="32">
        <v>112.5</v>
      </c>
      <c r="D38" s="32">
        <v>815</v>
      </c>
      <c r="E38" s="32">
        <v>190.4</v>
      </c>
      <c r="F38" s="32">
        <v>10705</v>
      </c>
      <c r="G38" s="32">
        <v>74.400000000000006</v>
      </c>
      <c r="H38" s="10"/>
      <c r="I38" s="37">
        <v>71</v>
      </c>
      <c r="J38" s="35">
        <f t="shared" si="0"/>
        <v>0.94666666666666666</v>
      </c>
      <c r="K38" s="35">
        <f t="shared" si="1"/>
        <v>9.815950920245399E-2</v>
      </c>
      <c r="L38" s="35">
        <f t="shared" si="2"/>
        <v>3.4138655462184871E-2</v>
      </c>
      <c r="M38" s="35">
        <f t="shared" si="3"/>
        <v>7.3703876693134052E-2</v>
      </c>
      <c r="N38" s="35">
        <f t="shared" si="4"/>
        <v>-2.6881720430107524E-2</v>
      </c>
      <c r="O38" s="36">
        <v>1.2465753424657534E-3</v>
      </c>
      <c r="P38" s="11"/>
      <c r="Q38" s="11"/>
      <c r="R38" s="11"/>
      <c r="S38" s="12"/>
      <c r="T38" s="11"/>
      <c r="U38" s="11"/>
    </row>
    <row r="39" spans="1:21" ht="15" thickBot="1" x14ac:dyDescent="0.35">
      <c r="A39" s="21">
        <v>37</v>
      </c>
      <c r="B39" s="40">
        <v>42202</v>
      </c>
      <c r="C39" s="32">
        <v>125.95</v>
      </c>
      <c r="D39" s="32">
        <v>826.9</v>
      </c>
      <c r="E39" s="32">
        <v>190.8</v>
      </c>
      <c r="F39" s="32">
        <v>10749</v>
      </c>
      <c r="G39" s="32">
        <v>74.5</v>
      </c>
      <c r="H39" s="10"/>
      <c r="I39" s="37">
        <v>72</v>
      </c>
      <c r="J39" s="35">
        <f t="shared" si="0"/>
        <v>0.71655418816990857</v>
      </c>
      <c r="K39" s="35">
        <f t="shared" si="1"/>
        <v>8.4774458822106699E-2</v>
      </c>
      <c r="L39" s="35">
        <f t="shared" si="2"/>
        <v>3.1446540880503145E-2</v>
      </c>
      <c r="M39" s="35">
        <f t="shared" si="3"/>
        <v>6.3633826402456045E-2</v>
      </c>
      <c r="N39" s="35">
        <f t="shared" si="4"/>
        <v>-2.7516778523489896E-2</v>
      </c>
      <c r="O39" s="36">
        <v>1.2465753424657534E-3</v>
      </c>
      <c r="P39" s="11"/>
      <c r="Q39" s="11"/>
      <c r="R39" s="11"/>
      <c r="S39" s="12"/>
      <c r="T39" s="11"/>
      <c r="U39" s="11"/>
    </row>
    <row r="40" spans="1:21" ht="15" thickBot="1" x14ac:dyDescent="0.35">
      <c r="A40" s="21">
        <v>38</v>
      </c>
      <c r="B40" s="40">
        <v>42205</v>
      </c>
      <c r="C40" s="32">
        <v>126.3</v>
      </c>
      <c r="D40" s="32">
        <v>828</v>
      </c>
      <c r="E40" s="32">
        <v>190.5</v>
      </c>
      <c r="F40" s="32">
        <v>10740</v>
      </c>
      <c r="G40" s="32">
        <v>74.150000000000006</v>
      </c>
      <c r="H40" s="10"/>
      <c r="I40" s="37">
        <v>73</v>
      </c>
      <c r="J40" s="35">
        <f t="shared" si="0"/>
        <v>0.72842438638163121</v>
      </c>
      <c r="K40" s="35">
        <f t="shared" si="1"/>
        <v>7.4879227053140096E-2</v>
      </c>
      <c r="L40" s="35">
        <f t="shared" si="2"/>
        <v>4.5669291338582614E-2</v>
      </c>
      <c r="M40" s="35">
        <f t="shared" si="3"/>
        <v>5.2141527001862198E-2</v>
      </c>
      <c r="N40" s="35">
        <f t="shared" si="4"/>
        <v>-3.4389750505731773E-2</v>
      </c>
      <c r="O40" s="36">
        <v>1.2465753424657534E-3</v>
      </c>
      <c r="P40" s="11"/>
      <c r="Q40" s="11"/>
      <c r="R40" s="11"/>
      <c r="S40" s="12"/>
      <c r="T40" s="11"/>
      <c r="U40" s="11"/>
    </row>
    <row r="41" spans="1:21" ht="15" thickBot="1" x14ac:dyDescent="0.35">
      <c r="A41" s="21">
        <v>39</v>
      </c>
      <c r="B41" s="40">
        <v>42206</v>
      </c>
      <c r="C41" s="32">
        <v>128.55000000000001</v>
      </c>
      <c r="D41" s="32">
        <v>827</v>
      </c>
      <c r="E41" s="32">
        <v>190.5</v>
      </c>
      <c r="F41" s="32">
        <v>10730</v>
      </c>
      <c r="G41" s="32">
        <v>74.3</v>
      </c>
      <c r="H41" s="10"/>
      <c r="I41" s="37">
        <v>74</v>
      </c>
      <c r="J41" s="35">
        <f t="shared" si="0"/>
        <v>0.69661610268378038</v>
      </c>
      <c r="K41" s="35">
        <f t="shared" si="1"/>
        <v>8.222490931076179E-2</v>
      </c>
      <c r="L41" s="35">
        <f t="shared" si="2"/>
        <v>4.4619422572178477E-2</v>
      </c>
      <c r="M41" s="35">
        <f t="shared" si="3"/>
        <v>5.591798695246971E-2</v>
      </c>
      <c r="N41" s="35">
        <f t="shared" si="4"/>
        <v>-5.7200538358008077E-2</v>
      </c>
      <c r="O41" s="36">
        <v>1.2465753424657534E-3</v>
      </c>
      <c r="P41" s="11"/>
      <c r="Q41" s="11"/>
      <c r="R41" s="11"/>
      <c r="S41" s="12"/>
      <c r="T41" s="11"/>
      <c r="U41" s="11"/>
    </row>
    <row r="42" spans="1:21" ht="15" thickBot="1" x14ac:dyDescent="0.35">
      <c r="A42" s="21">
        <v>40</v>
      </c>
      <c r="B42" s="40">
        <v>42207</v>
      </c>
      <c r="C42" s="32">
        <v>122.4</v>
      </c>
      <c r="D42" s="32">
        <v>828</v>
      </c>
      <c r="E42" s="32">
        <v>191.9</v>
      </c>
      <c r="F42" s="32">
        <v>10745</v>
      </c>
      <c r="G42" s="32">
        <v>74.25</v>
      </c>
      <c r="H42" s="10"/>
      <c r="I42" s="37">
        <v>75</v>
      </c>
      <c r="J42" s="35">
        <f t="shared" si="0"/>
        <v>0.79656862745098034</v>
      </c>
      <c r="K42" s="35">
        <f t="shared" si="1"/>
        <v>8.4541062801932368E-2</v>
      </c>
      <c r="L42" s="35">
        <f t="shared" si="2"/>
        <v>4.1167274622199088E-2</v>
      </c>
      <c r="M42" s="35">
        <f t="shared" si="3"/>
        <v>6.0027919962773381E-2</v>
      </c>
      <c r="N42" s="35">
        <f t="shared" si="4"/>
        <v>-4.781144781144777E-2</v>
      </c>
      <c r="O42" s="36">
        <v>1.2465753424657534E-3</v>
      </c>
      <c r="P42" s="11"/>
      <c r="Q42" s="11"/>
      <c r="R42" s="11"/>
      <c r="S42" s="12"/>
      <c r="T42" s="11"/>
      <c r="U42" s="11"/>
    </row>
    <row r="43" spans="1:21" ht="15" thickBot="1" x14ac:dyDescent="0.35">
      <c r="A43" s="21">
        <v>41</v>
      </c>
      <c r="B43" s="40">
        <v>42208</v>
      </c>
      <c r="C43" s="32">
        <v>120.15</v>
      </c>
      <c r="D43" s="32">
        <v>832.7</v>
      </c>
      <c r="E43" s="32">
        <v>190.6</v>
      </c>
      <c r="F43" s="32">
        <v>10737</v>
      </c>
      <c r="G43" s="32">
        <v>74.2</v>
      </c>
      <c r="H43" s="10"/>
      <c r="I43" s="37">
        <v>76</v>
      </c>
      <c r="J43" s="35">
        <f t="shared" si="0"/>
        <v>0.85434873075322515</v>
      </c>
      <c r="K43" s="35">
        <f t="shared" si="1"/>
        <v>7.4816860814218747E-2</v>
      </c>
      <c r="L43" s="35">
        <f t="shared" si="2"/>
        <v>3.8300104931794393E-2</v>
      </c>
      <c r="M43" s="35">
        <f t="shared" si="3"/>
        <v>6.0724597187296267E-2</v>
      </c>
      <c r="N43" s="35">
        <f t="shared" si="4"/>
        <v>-4.9865229110512166E-2</v>
      </c>
      <c r="O43" s="36">
        <v>1.2465753424657534E-3</v>
      </c>
      <c r="P43" s="11"/>
      <c r="Q43" s="11"/>
      <c r="R43" s="11"/>
      <c r="S43" s="12"/>
      <c r="T43" s="11"/>
      <c r="U43" s="11"/>
    </row>
    <row r="44" spans="1:21" ht="15" thickBot="1" x14ac:dyDescent="0.35">
      <c r="A44" s="21">
        <v>42</v>
      </c>
      <c r="B44" s="40">
        <v>42209</v>
      </c>
      <c r="C44" s="32">
        <v>129.30000000000001</v>
      </c>
      <c r="D44" s="32">
        <v>832</v>
      </c>
      <c r="E44" s="32">
        <v>192</v>
      </c>
      <c r="F44" s="32">
        <v>10750</v>
      </c>
      <c r="G44" s="32">
        <v>74.099999999999994</v>
      </c>
      <c r="H44" s="10"/>
      <c r="I44" s="37">
        <v>77</v>
      </c>
      <c r="J44" s="35">
        <f t="shared" si="0"/>
        <v>0.7285382830626449</v>
      </c>
      <c r="K44" s="35">
        <f t="shared" si="1"/>
        <v>6.9831730769230799E-2</v>
      </c>
      <c r="L44" s="35">
        <f t="shared" si="2"/>
        <v>4.1406249999999943E-2</v>
      </c>
      <c r="M44" s="35">
        <f t="shared" si="3"/>
        <v>5.9441860465116278E-2</v>
      </c>
      <c r="N44" s="35">
        <f t="shared" si="4"/>
        <v>-4.5883940620782618E-2</v>
      </c>
      <c r="O44" s="36">
        <v>1.2465753424657534E-3</v>
      </c>
      <c r="P44" s="11"/>
      <c r="Q44" s="11"/>
      <c r="R44" s="11"/>
      <c r="S44" s="12"/>
      <c r="T44" s="11"/>
      <c r="U44" s="11"/>
    </row>
    <row r="45" spans="1:21" ht="15" thickBot="1" x14ac:dyDescent="0.35">
      <c r="A45" s="21">
        <v>43</v>
      </c>
      <c r="B45" s="40">
        <v>42212</v>
      </c>
      <c r="C45" s="32">
        <v>137.6</v>
      </c>
      <c r="D45" s="32">
        <v>835</v>
      </c>
      <c r="E45" s="32">
        <v>190.55</v>
      </c>
      <c r="F45" s="32">
        <v>10822</v>
      </c>
      <c r="G45" s="32">
        <v>73.650000000000006</v>
      </c>
      <c r="H45" s="10"/>
      <c r="I45" s="37">
        <v>78</v>
      </c>
      <c r="J45" s="35">
        <f t="shared" si="0"/>
        <v>0.62063953488372103</v>
      </c>
      <c r="K45" s="35">
        <f t="shared" si="1"/>
        <v>7.4850299401197598E-2</v>
      </c>
      <c r="L45" s="35">
        <f t="shared" si="2"/>
        <v>4.9593282602991277E-2</v>
      </c>
      <c r="M45" s="35">
        <f t="shared" si="3"/>
        <v>5.2300868600997967E-2</v>
      </c>
      <c r="N45" s="35">
        <f t="shared" si="4"/>
        <v>-6.31364562118127E-2</v>
      </c>
      <c r="O45" s="36">
        <v>1.2465753424657534E-3</v>
      </c>
      <c r="P45" s="11"/>
      <c r="Q45" s="11"/>
      <c r="R45" s="11"/>
      <c r="S45" s="12"/>
      <c r="T45" s="11"/>
      <c r="U45" s="11"/>
    </row>
    <row r="46" spans="1:21" ht="15" thickBot="1" x14ac:dyDescent="0.35">
      <c r="A46" s="21">
        <v>44</v>
      </c>
      <c r="B46" s="40">
        <v>42213</v>
      </c>
      <c r="C46" s="32">
        <v>140.6</v>
      </c>
      <c r="D46" s="32">
        <v>833</v>
      </c>
      <c r="E46" s="32">
        <v>192</v>
      </c>
      <c r="F46" s="32">
        <v>10720</v>
      </c>
      <c r="G46" s="32">
        <v>73.349999999999994</v>
      </c>
      <c r="H46" s="10"/>
      <c r="I46" s="37">
        <v>79</v>
      </c>
      <c r="J46" s="35">
        <f t="shared" si="0"/>
        <v>0.60881934566145091</v>
      </c>
      <c r="K46" s="35">
        <f t="shared" si="1"/>
        <v>7.6350540216086463E-2</v>
      </c>
      <c r="L46" s="35">
        <f t="shared" si="2"/>
        <v>6.5104166666666671E-2</v>
      </c>
      <c r="M46" s="35">
        <f t="shared" si="3"/>
        <v>6.2313432835820894E-2</v>
      </c>
      <c r="N46" s="35">
        <f t="shared" si="4"/>
        <v>-4.5671438309475045E-2</v>
      </c>
      <c r="O46" s="36">
        <v>1.2465753424657534E-3</v>
      </c>
      <c r="P46" s="11"/>
      <c r="Q46" s="11"/>
      <c r="R46" s="11"/>
      <c r="S46" s="12"/>
      <c r="T46" s="11"/>
      <c r="U46" s="11"/>
    </row>
    <row r="47" spans="1:21" ht="15" thickBot="1" x14ac:dyDescent="0.35">
      <c r="A47" s="21">
        <v>45</v>
      </c>
      <c r="B47" s="40">
        <v>42214</v>
      </c>
      <c r="C47" s="32">
        <v>140.30000000000001</v>
      </c>
      <c r="D47" s="32">
        <v>837</v>
      </c>
      <c r="E47" s="32">
        <v>192.5</v>
      </c>
      <c r="F47" s="32">
        <v>10750</v>
      </c>
      <c r="G47" s="32">
        <v>74</v>
      </c>
      <c r="H47" s="10"/>
      <c r="I47" s="37">
        <v>80</v>
      </c>
      <c r="J47" s="35">
        <f t="shared" si="0"/>
        <v>0.62936564504632908</v>
      </c>
      <c r="K47" s="35">
        <f t="shared" si="1"/>
        <v>6.6905615292712065E-2</v>
      </c>
      <c r="L47" s="35">
        <f t="shared" si="2"/>
        <v>6.4935064935064929E-2</v>
      </c>
      <c r="M47" s="35">
        <f t="shared" si="3"/>
        <v>5.9255813953488369E-2</v>
      </c>
      <c r="N47" s="35">
        <f t="shared" si="4"/>
        <v>-6.689189189189193E-2</v>
      </c>
      <c r="O47" s="36">
        <v>1.2465753424657534E-3</v>
      </c>
      <c r="P47" s="11"/>
      <c r="Q47" s="11"/>
      <c r="R47" s="11"/>
      <c r="S47" s="12"/>
      <c r="T47" s="11"/>
      <c r="U47" s="11"/>
    </row>
    <row r="48" spans="1:21" ht="15" thickBot="1" x14ac:dyDescent="0.35">
      <c r="A48" s="21">
        <v>46</v>
      </c>
      <c r="B48" s="40">
        <v>42215</v>
      </c>
      <c r="C48" s="32">
        <v>144.65</v>
      </c>
      <c r="D48" s="32">
        <v>830</v>
      </c>
      <c r="E48" s="32">
        <v>193.7</v>
      </c>
      <c r="F48" s="32">
        <v>10800</v>
      </c>
      <c r="G48" s="32">
        <v>74.400000000000006</v>
      </c>
      <c r="H48" s="10"/>
      <c r="I48" s="37">
        <v>81</v>
      </c>
      <c r="J48" s="35">
        <f t="shared" si="0"/>
        <v>0.56930521949533353</v>
      </c>
      <c r="K48" s="35">
        <f t="shared" si="1"/>
        <v>8.4337349397590355E-2</v>
      </c>
      <c r="L48" s="35">
        <f t="shared" si="2"/>
        <v>5.1109963861641745E-2</v>
      </c>
      <c r="M48" s="35">
        <f t="shared" si="3"/>
        <v>4.5370370370370373E-2</v>
      </c>
      <c r="N48" s="35">
        <f t="shared" si="4"/>
        <v>-7.1908602150537737E-2</v>
      </c>
      <c r="O48" s="36">
        <v>1.2465753424657534E-3</v>
      </c>
      <c r="P48" s="11"/>
      <c r="Q48" s="11"/>
      <c r="R48" s="11"/>
      <c r="S48" s="12"/>
      <c r="T48" s="11"/>
      <c r="U48" s="11"/>
    </row>
    <row r="49" spans="1:21" ht="15" thickBot="1" x14ac:dyDescent="0.35">
      <c r="A49" s="21">
        <v>47</v>
      </c>
      <c r="B49" s="40">
        <v>42216</v>
      </c>
      <c r="C49" s="32">
        <v>143.6</v>
      </c>
      <c r="D49" s="32">
        <v>818</v>
      </c>
      <c r="E49" s="32">
        <v>194.2</v>
      </c>
      <c r="F49" s="32">
        <v>10720</v>
      </c>
      <c r="G49" s="32">
        <v>74.2</v>
      </c>
      <c r="H49" s="10"/>
      <c r="I49" s="37">
        <v>82</v>
      </c>
      <c r="J49" s="35">
        <f t="shared" si="0"/>
        <v>0.55083565459610029</v>
      </c>
      <c r="K49" s="35">
        <f t="shared" si="1"/>
        <v>8.4963325183374086E-2</v>
      </c>
      <c r="L49" s="35">
        <f t="shared" si="2"/>
        <v>5.6127703398558222E-2</v>
      </c>
      <c r="M49" s="35">
        <f t="shared" si="3"/>
        <v>5.904850746268657E-2</v>
      </c>
      <c r="N49" s="35">
        <f t="shared" si="4"/>
        <v>-6.3342318059299227E-2</v>
      </c>
      <c r="O49" s="36">
        <v>1.2465753424657534E-3</v>
      </c>
    </row>
    <row r="50" spans="1:21" ht="15" thickBot="1" x14ac:dyDescent="0.35">
      <c r="A50" s="21">
        <v>48</v>
      </c>
      <c r="B50" s="40">
        <v>42219</v>
      </c>
      <c r="C50" s="32">
        <v>145.30000000000001</v>
      </c>
      <c r="D50" s="32">
        <v>811</v>
      </c>
      <c r="E50" s="32">
        <v>194.1</v>
      </c>
      <c r="F50" s="32">
        <v>10700</v>
      </c>
      <c r="G50" s="32">
        <v>74.5</v>
      </c>
      <c r="H50" s="10"/>
      <c r="I50" s="37">
        <v>83</v>
      </c>
      <c r="J50" s="35">
        <f t="shared" si="0"/>
        <v>0.52787336545079133</v>
      </c>
      <c r="K50" s="35">
        <f t="shared" si="1"/>
        <v>9.3094944512946975E-2</v>
      </c>
      <c r="L50" s="35">
        <f t="shared" si="2"/>
        <v>5.6671818650180318E-2</v>
      </c>
      <c r="M50" s="35">
        <f t="shared" si="3"/>
        <v>6.4205607476635521E-2</v>
      </c>
      <c r="N50" s="35">
        <f t="shared" si="4"/>
        <v>-5.1677852348993213E-2</v>
      </c>
      <c r="O50" s="36">
        <v>1.2465753424657534E-3</v>
      </c>
      <c r="P50" s="11"/>
      <c r="Q50" s="11"/>
      <c r="R50" s="11"/>
      <c r="S50" s="12"/>
      <c r="T50" s="11"/>
      <c r="U50" s="11"/>
    </row>
    <row r="51" spans="1:21" ht="15" thickBot="1" x14ac:dyDescent="0.35">
      <c r="A51" s="21">
        <v>49</v>
      </c>
      <c r="B51" s="40">
        <v>42220</v>
      </c>
      <c r="C51" s="32">
        <v>145.75</v>
      </c>
      <c r="D51" s="32">
        <v>811</v>
      </c>
      <c r="E51" s="32">
        <v>193.7</v>
      </c>
      <c r="F51" s="32">
        <v>10735</v>
      </c>
      <c r="G51" s="32">
        <v>73.099999999999994</v>
      </c>
      <c r="H51" s="10"/>
      <c r="I51" s="37">
        <v>84</v>
      </c>
      <c r="J51" s="35">
        <f t="shared" si="0"/>
        <v>0.51766723842195528</v>
      </c>
      <c r="K51" s="35">
        <f t="shared" si="1"/>
        <v>7.274969173859433E-2</v>
      </c>
      <c r="L51" s="35">
        <f t="shared" si="2"/>
        <v>5.8337635518843634E-2</v>
      </c>
      <c r="M51" s="35">
        <f t="shared" si="3"/>
        <v>6.1946902654867256E-2</v>
      </c>
      <c r="N51" s="35">
        <f t="shared" si="4"/>
        <v>-2.8727770177838501E-2</v>
      </c>
      <c r="O51" s="36">
        <v>1.2465753424657534E-3</v>
      </c>
      <c r="P51" s="11"/>
      <c r="Q51" s="11"/>
      <c r="R51" s="11"/>
      <c r="S51" s="12"/>
      <c r="T51" s="11"/>
      <c r="U51" s="11"/>
    </row>
    <row r="52" spans="1:21" ht="15" thickBot="1" x14ac:dyDescent="0.35">
      <c r="A52" s="21">
        <v>50</v>
      </c>
      <c r="B52" s="40">
        <v>42221</v>
      </c>
      <c r="C52" s="32">
        <v>146</v>
      </c>
      <c r="D52" s="32">
        <v>807.4</v>
      </c>
      <c r="E52" s="32">
        <v>194.85</v>
      </c>
      <c r="F52" s="32">
        <v>10797</v>
      </c>
      <c r="G52" s="32">
        <v>74</v>
      </c>
      <c r="H52" s="10"/>
      <c r="I52" s="37">
        <v>85</v>
      </c>
      <c r="J52" s="35">
        <f t="shared" si="0"/>
        <v>0.48082191780821909</v>
      </c>
      <c r="K52" s="35">
        <f t="shared" si="1"/>
        <v>7.2578647510527644E-2</v>
      </c>
      <c r="L52" s="35">
        <f t="shared" si="2"/>
        <v>4.6445984090325951E-2</v>
      </c>
      <c r="M52" s="35">
        <f t="shared" si="3"/>
        <v>5.5848846901917201E-2</v>
      </c>
      <c r="N52" s="35">
        <f t="shared" si="4"/>
        <v>-5.1351351351351313E-2</v>
      </c>
      <c r="O52" s="36">
        <v>1.2465753424657534E-3</v>
      </c>
      <c r="P52" s="11"/>
      <c r="Q52" s="11"/>
      <c r="R52" s="11"/>
      <c r="S52" s="12"/>
      <c r="T52" s="11"/>
      <c r="U52" s="11"/>
    </row>
    <row r="53" spans="1:21" ht="15" thickBot="1" x14ac:dyDescent="0.35">
      <c r="A53" s="21">
        <v>51</v>
      </c>
      <c r="B53" s="40">
        <v>42222</v>
      </c>
      <c r="C53" s="32">
        <v>145.15</v>
      </c>
      <c r="D53" s="32">
        <v>821.1</v>
      </c>
      <c r="E53" s="32">
        <v>194.95</v>
      </c>
      <c r="F53" s="32">
        <v>10780</v>
      </c>
      <c r="G53" s="32">
        <v>74.7</v>
      </c>
      <c r="H53" s="10"/>
      <c r="I53" s="37">
        <v>86</v>
      </c>
      <c r="J53" s="35">
        <f t="shared" si="0"/>
        <v>0.48191526007578356</v>
      </c>
      <c r="K53" s="35">
        <f t="shared" si="1"/>
        <v>5.102910729509192E-2</v>
      </c>
      <c r="L53" s="35">
        <f t="shared" si="2"/>
        <v>4.3344447294178086E-2</v>
      </c>
      <c r="M53" s="35">
        <f t="shared" si="3"/>
        <v>5.2690166975881261E-2</v>
      </c>
      <c r="N53" s="35">
        <f t="shared" si="4"/>
        <v>-6.2248995983935816E-2</v>
      </c>
      <c r="O53" s="36">
        <v>1.2465753424657534E-3</v>
      </c>
      <c r="P53" s="11"/>
      <c r="Q53" s="11"/>
      <c r="R53" s="11"/>
      <c r="S53" s="12"/>
      <c r="T53" s="11"/>
      <c r="U53" s="11"/>
    </row>
    <row r="54" spans="1:21" ht="15" thickBot="1" x14ac:dyDescent="0.35">
      <c r="A54" s="21">
        <v>52</v>
      </c>
      <c r="B54" s="40">
        <v>42223</v>
      </c>
      <c r="C54" s="32">
        <v>143.5</v>
      </c>
      <c r="D54" s="32">
        <v>817.1</v>
      </c>
      <c r="E54" s="32">
        <v>194.8</v>
      </c>
      <c r="F54" s="32">
        <v>10764</v>
      </c>
      <c r="G54" s="32">
        <v>74</v>
      </c>
      <c r="H54" s="10"/>
      <c r="I54" s="37">
        <v>87</v>
      </c>
      <c r="J54" s="35">
        <f t="shared" si="0"/>
        <v>0.50174216027874563</v>
      </c>
      <c r="K54" s="35">
        <f t="shared" si="1"/>
        <v>5.2502753640925194E-2</v>
      </c>
      <c r="L54" s="35">
        <f t="shared" si="2"/>
        <v>4.7227926078028684E-2</v>
      </c>
      <c r="M54" s="35">
        <f t="shared" si="3"/>
        <v>5.8900037160906728E-2</v>
      </c>
      <c r="N54" s="35">
        <f t="shared" si="4"/>
        <v>-4.0540540540540543E-2</v>
      </c>
      <c r="O54" s="36">
        <v>1.2465753424657534E-3</v>
      </c>
      <c r="P54" s="11"/>
      <c r="Q54" s="11"/>
      <c r="R54" s="11"/>
      <c r="S54" s="12"/>
      <c r="T54" s="11"/>
      <c r="U54" s="11"/>
    </row>
    <row r="55" spans="1:21" ht="15" thickBot="1" x14ac:dyDescent="0.35">
      <c r="A55" s="21">
        <v>53</v>
      </c>
      <c r="B55" s="40">
        <v>42226</v>
      </c>
      <c r="C55" s="32">
        <v>144.1</v>
      </c>
      <c r="D55" s="32">
        <v>824.8</v>
      </c>
      <c r="E55" s="32">
        <v>193</v>
      </c>
      <c r="F55" s="32">
        <v>10749</v>
      </c>
      <c r="G55" s="32">
        <v>74.349999999999994</v>
      </c>
      <c r="H55" s="10"/>
      <c r="I55" s="37">
        <v>88</v>
      </c>
      <c r="J55" s="35">
        <f t="shared" si="0"/>
        <v>0.47744621790423325</v>
      </c>
      <c r="K55" s="35">
        <f t="shared" si="1"/>
        <v>4.6193016488845808E-2</v>
      </c>
      <c r="L55" s="35">
        <f t="shared" si="2"/>
        <v>6.5284974093264225E-2</v>
      </c>
      <c r="M55" s="35">
        <f t="shared" si="3"/>
        <v>6.037770955437715E-2</v>
      </c>
      <c r="N55" s="35">
        <f t="shared" si="4"/>
        <v>-5.716207128446537E-2</v>
      </c>
      <c r="O55" s="36">
        <v>1.2465753424657534E-3</v>
      </c>
      <c r="P55" s="11"/>
      <c r="Q55" s="11"/>
      <c r="R55" s="11"/>
      <c r="S55" s="12"/>
      <c r="T55" s="11"/>
      <c r="U55" s="11"/>
    </row>
    <row r="56" spans="1:21" ht="15" thickBot="1" x14ac:dyDescent="0.35">
      <c r="A56" s="21">
        <v>54</v>
      </c>
      <c r="B56" s="40">
        <v>42227</v>
      </c>
      <c r="C56" s="32">
        <v>145.15</v>
      </c>
      <c r="D56" s="32">
        <v>830</v>
      </c>
      <c r="E56" s="32">
        <v>193.25</v>
      </c>
      <c r="F56" s="32">
        <v>10790</v>
      </c>
      <c r="G56" s="32">
        <v>73.2</v>
      </c>
      <c r="H56" s="10"/>
      <c r="I56" s="37">
        <v>89</v>
      </c>
      <c r="J56" s="35">
        <f t="shared" si="0"/>
        <v>0.46744746813641053</v>
      </c>
      <c r="K56" s="35">
        <f t="shared" si="1"/>
        <v>3.5542168674698796E-2</v>
      </c>
      <c r="L56" s="35">
        <f t="shared" si="2"/>
        <v>5.5627425614489003E-2</v>
      </c>
      <c r="M56" s="35">
        <f t="shared" si="3"/>
        <v>6.4874884151992579E-2</v>
      </c>
      <c r="N56" s="35">
        <f t="shared" si="4"/>
        <v>-4.6448087431694061E-2</v>
      </c>
      <c r="O56" s="36">
        <v>1.2465753424657534E-3</v>
      </c>
      <c r="P56" s="11"/>
      <c r="Q56" s="11"/>
      <c r="R56" s="11"/>
      <c r="S56" s="12"/>
      <c r="T56" s="11"/>
      <c r="U56" s="11"/>
    </row>
    <row r="57" spans="1:21" ht="15" thickBot="1" x14ac:dyDescent="0.35">
      <c r="A57" s="21">
        <v>55</v>
      </c>
      <c r="B57" s="40">
        <v>42228</v>
      </c>
      <c r="C57" s="32">
        <v>150</v>
      </c>
      <c r="D57" s="32">
        <v>832.8</v>
      </c>
      <c r="E57" s="32">
        <v>193.5</v>
      </c>
      <c r="F57" s="32">
        <v>10830</v>
      </c>
      <c r="G57" s="32">
        <v>72.95</v>
      </c>
      <c r="H57" s="10"/>
      <c r="I57" s="37">
        <v>90</v>
      </c>
      <c r="J57" s="35">
        <f t="shared" si="0"/>
        <v>0.42</v>
      </c>
      <c r="K57" s="35">
        <f t="shared" si="1"/>
        <v>4.2146974063400608E-2</v>
      </c>
      <c r="L57" s="35">
        <f t="shared" si="2"/>
        <v>5.012919896640821E-2</v>
      </c>
      <c r="M57" s="35">
        <f t="shared" si="3"/>
        <v>6.6481994459833799E-2</v>
      </c>
      <c r="N57" s="35">
        <f t="shared" si="4"/>
        <v>-5.2775873886223554E-2</v>
      </c>
      <c r="O57" s="36">
        <v>1.2465753424657534E-3</v>
      </c>
      <c r="P57" s="11"/>
      <c r="Q57" s="11"/>
      <c r="R57" s="11"/>
      <c r="S57" s="12"/>
      <c r="T57" s="11"/>
      <c r="U57" s="11"/>
    </row>
    <row r="58" spans="1:21" ht="15" thickBot="1" x14ac:dyDescent="0.35">
      <c r="A58" s="21">
        <v>56</v>
      </c>
      <c r="B58" s="40">
        <v>42229</v>
      </c>
      <c r="C58" s="32">
        <v>162.80000000000001</v>
      </c>
      <c r="D58" s="32">
        <v>849</v>
      </c>
      <c r="E58" s="32">
        <v>195.9</v>
      </c>
      <c r="F58" s="32">
        <v>10847</v>
      </c>
      <c r="G58" s="32">
        <v>72.599999999999994</v>
      </c>
      <c r="H58" s="10"/>
      <c r="I58" s="11"/>
      <c r="J58" s="15"/>
      <c r="K58" s="15"/>
      <c r="L58" s="15"/>
      <c r="M58" s="15"/>
      <c r="N58" s="26"/>
      <c r="O58" s="7"/>
      <c r="P58" s="11"/>
      <c r="Q58" s="11"/>
      <c r="R58" s="11"/>
      <c r="S58" s="12"/>
      <c r="T58" s="11"/>
      <c r="U58" s="11"/>
    </row>
    <row r="59" spans="1:21" ht="15" thickBot="1" x14ac:dyDescent="0.35">
      <c r="A59" s="21">
        <v>57</v>
      </c>
      <c r="B59" s="40">
        <v>42230</v>
      </c>
      <c r="C59" s="32">
        <v>158.5</v>
      </c>
      <c r="D59" s="32">
        <v>930</v>
      </c>
      <c r="E59" s="32">
        <v>195.95</v>
      </c>
      <c r="F59" s="32">
        <v>10702</v>
      </c>
      <c r="G59" s="32">
        <v>71.650000000000006</v>
      </c>
      <c r="H59" s="10"/>
      <c r="I59" s="11"/>
      <c r="J59" s="15"/>
      <c r="K59" s="15"/>
      <c r="L59" s="15"/>
      <c r="M59" s="15"/>
      <c r="N59" s="26"/>
      <c r="O59" s="7"/>
      <c r="P59" s="11"/>
      <c r="Q59" s="11"/>
      <c r="R59" s="11"/>
      <c r="S59" s="12"/>
      <c r="T59" s="11"/>
      <c r="U59" s="11"/>
    </row>
    <row r="60" spans="1:21" ht="15" thickBot="1" x14ac:dyDescent="0.35">
      <c r="A60" s="21">
        <v>58</v>
      </c>
      <c r="B60" s="40">
        <v>42233</v>
      </c>
      <c r="C60" s="32">
        <v>157.75</v>
      </c>
      <c r="D60" s="32">
        <v>933.4</v>
      </c>
      <c r="E60" s="32">
        <v>195.75</v>
      </c>
      <c r="F60" s="32">
        <v>10701</v>
      </c>
      <c r="G60" s="32">
        <v>71.8</v>
      </c>
      <c r="H60" s="10"/>
      <c r="I60" s="11"/>
      <c r="J60" s="15"/>
      <c r="K60" s="15"/>
      <c r="L60" s="15"/>
      <c r="M60" s="15"/>
      <c r="N60" s="26"/>
      <c r="O60" s="7"/>
      <c r="P60" s="11"/>
      <c r="Q60" s="11"/>
      <c r="R60" s="11"/>
      <c r="S60" s="12"/>
      <c r="T60" s="11"/>
      <c r="U60" s="11"/>
    </row>
    <row r="61" spans="1:21" ht="15" thickBot="1" x14ac:dyDescent="0.35">
      <c r="A61" s="21">
        <v>59</v>
      </c>
      <c r="B61" s="40">
        <v>42234</v>
      </c>
      <c r="C61" s="32">
        <v>158</v>
      </c>
      <c r="D61" s="32">
        <v>951</v>
      </c>
      <c r="E61" s="32">
        <v>195.9</v>
      </c>
      <c r="F61" s="32">
        <v>10700</v>
      </c>
      <c r="G61" s="32">
        <v>70.099999999999994</v>
      </c>
      <c r="H61" s="10"/>
      <c r="I61" s="11"/>
      <c r="J61" s="15"/>
      <c r="K61" s="15"/>
      <c r="L61" s="15"/>
      <c r="M61" s="15"/>
      <c r="N61" s="26"/>
      <c r="O61" s="7"/>
      <c r="P61" s="11"/>
      <c r="Q61" s="11"/>
      <c r="R61" s="11"/>
      <c r="S61" s="12"/>
      <c r="T61" s="11"/>
      <c r="U61" s="11"/>
    </row>
    <row r="62" spans="1:21" ht="15" thickBot="1" x14ac:dyDescent="0.35">
      <c r="A62" s="21">
        <v>60</v>
      </c>
      <c r="B62" s="40">
        <v>42235</v>
      </c>
      <c r="C62" s="32">
        <v>159.35</v>
      </c>
      <c r="D62" s="32">
        <v>953</v>
      </c>
      <c r="E62" s="32">
        <v>192.5</v>
      </c>
      <c r="F62" s="32">
        <v>10969</v>
      </c>
      <c r="G62" s="32">
        <v>70.8</v>
      </c>
      <c r="H62" s="10"/>
      <c r="I62" s="11"/>
      <c r="J62" s="15"/>
      <c r="K62" s="15"/>
      <c r="L62" s="15"/>
      <c r="M62" s="15"/>
      <c r="N62" s="26"/>
      <c r="O62" s="7"/>
      <c r="P62" s="11"/>
      <c r="Q62" s="11"/>
      <c r="R62" s="11"/>
      <c r="S62" s="12"/>
      <c r="T62" s="11"/>
      <c r="U62" s="11"/>
    </row>
    <row r="63" spans="1:21" s="7" customFormat="1" ht="15" thickBot="1" x14ac:dyDescent="0.35">
      <c r="A63" s="21">
        <v>61</v>
      </c>
      <c r="B63" s="40">
        <v>42236</v>
      </c>
      <c r="C63" s="32">
        <v>162.5</v>
      </c>
      <c r="D63" s="32">
        <v>939.8</v>
      </c>
      <c r="E63" s="32">
        <v>193</v>
      </c>
      <c r="F63" s="32">
        <v>10960</v>
      </c>
      <c r="G63" s="32">
        <v>71.099999999999994</v>
      </c>
      <c r="H63" s="10"/>
      <c r="I63" s="11"/>
      <c r="J63" s="15"/>
      <c r="K63" s="15"/>
      <c r="L63" s="15"/>
      <c r="M63" s="15"/>
      <c r="N63" s="26"/>
      <c r="P63" s="11"/>
      <c r="Q63" s="11"/>
      <c r="R63" s="11"/>
      <c r="S63" s="12"/>
      <c r="T63" s="11"/>
      <c r="U63" s="11"/>
    </row>
    <row r="64" spans="1:21" s="7" customFormat="1" ht="15" thickBot="1" x14ac:dyDescent="0.35">
      <c r="A64" s="21">
        <v>62</v>
      </c>
      <c r="B64" s="40">
        <v>42237</v>
      </c>
      <c r="C64" s="32">
        <v>163.5</v>
      </c>
      <c r="D64" s="32">
        <v>930</v>
      </c>
      <c r="E64" s="32">
        <v>193.3</v>
      </c>
      <c r="F64" s="32">
        <v>10900</v>
      </c>
      <c r="G64" s="32">
        <v>73.7</v>
      </c>
      <c r="H64" s="10"/>
      <c r="I64" s="11"/>
      <c r="J64" s="15"/>
      <c r="K64" s="15"/>
      <c r="L64" s="15"/>
      <c r="M64" s="15"/>
      <c r="N64" s="26"/>
      <c r="P64" s="11"/>
      <c r="Q64" s="11"/>
      <c r="R64" s="11"/>
      <c r="S64" s="12"/>
      <c r="T64" s="11"/>
      <c r="U64" s="11"/>
    </row>
    <row r="65" spans="1:21" s="7" customFormat="1" ht="15" thickBot="1" x14ac:dyDescent="0.35">
      <c r="A65" s="21">
        <v>63</v>
      </c>
      <c r="B65" s="40">
        <v>42240</v>
      </c>
      <c r="C65" s="32">
        <v>170</v>
      </c>
      <c r="D65" s="32">
        <v>882.8</v>
      </c>
      <c r="E65" s="32">
        <v>187.6</v>
      </c>
      <c r="F65" s="32">
        <v>10525</v>
      </c>
      <c r="G65" s="32">
        <v>69.150000000000006</v>
      </c>
      <c r="H65" s="10"/>
      <c r="I65" s="11"/>
      <c r="J65" s="15"/>
      <c r="K65" s="15"/>
      <c r="L65" s="15"/>
      <c r="M65" s="15"/>
      <c r="N65" s="26"/>
      <c r="P65" s="11"/>
      <c r="Q65" s="11"/>
      <c r="R65" s="11"/>
      <c r="S65" s="12"/>
      <c r="T65" s="11"/>
      <c r="U65" s="11"/>
    </row>
    <row r="66" spans="1:21" s="7" customFormat="1" ht="15" thickBot="1" x14ac:dyDescent="0.35">
      <c r="A66" s="21">
        <v>64</v>
      </c>
      <c r="B66" s="40">
        <v>42241</v>
      </c>
      <c r="C66" s="32">
        <v>192</v>
      </c>
      <c r="D66" s="32">
        <v>934</v>
      </c>
      <c r="E66" s="32">
        <v>187.65</v>
      </c>
      <c r="F66" s="32">
        <v>10670</v>
      </c>
      <c r="G66" s="32">
        <v>72.8</v>
      </c>
      <c r="H66" s="10"/>
      <c r="I66" s="11"/>
      <c r="J66" s="15"/>
      <c r="K66" s="15"/>
      <c r="L66" s="15"/>
      <c r="M66" s="15"/>
      <c r="N66" s="26"/>
      <c r="P66" s="11"/>
      <c r="Q66" s="11"/>
      <c r="R66" s="11"/>
      <c r="S66" s="12"/>
      <c r="T66" s="11"/>
      <c r="U66" s="11"/>
    </row>
    <row r="67" spans="1:21" s="7" customFormat="1" ht="15" thickBot="1" x14ac:dyDescent="0.35">
      <c r="A67" s="21">
        <v>65</v>
      </c>
      <c r="B67" s="40">
        <v>42242</v>
      </c>
      <c r="C67" s="32">
        <v>201.5</v>
      </c>
      <c r="D67" s="32">
        <v>930.8</v>
      </c>
      <c r="E67" s="32">
        <v>190</v>
      </c>
      <c r="F67" s="32">
        <v>10800</v>
      </c>
      <c r="G67" s="32">
        <v>72.599999999999994</v>
      </c>
      <c r="H67" s="10"/>
      <c r="I67" s="11"/>
      <c r="J67" s="15"/>
      <c r="K67" s="15"/>
      <c r="L67" s="15"/>
      <c r="M67" s="15"/>
      <c r="N67" s="26"/>
      <c r="P67" s="11"/>
      <c r="Q67" s="11"/>
      <c r="R67" s="11"/>
      <c r="S67" s="12"/>
      <c r="T67" s="11"/>
      <c r="U67" s="11"/>
    </row>
    <row r="68" spans="1:21" ht="15" thickBot="1" x14ac:dyDescent="0.35">
      <c r="A68" s="21">
        <v>66</v>
      </c>
      <c r="B68" s="40">
        <v>42243</v>
      </c>
      <c r="C68" s="32">
        <v>216</v>
      </c>
      <c r="D68" s="32">
        <v>928.4</v>
      </c>
      <c r="E68" s="32">
        <v>194.9</v>
      </c>
      <c r="F68" s="32">
        <v>10855</v>
      </c>
      <c r="G68" s="32">
        <v>70.7</v>
      </c>
      <c r="H68" s="10"/>
      <c r="I68" s="72" t="s">
        <v>9</v>
      </c>
      <c r="J68" s="38">
        <f t="shared" ref="J68:O68" si="5">AVERAGE(J3:J57)</f>
        <v>0.62581743366685216</v>
      </c>
      <c r="K68" s="38">
        <f t="shared" si="5"/>
        <v>6.8808829865129525E-2</v>
      </c>
      <c r="L68" s="38">
        <f t="shared" si="5"/>
        <v>3.4589042579381966E-2</v>
      </c>
      <c r="M68" s="38">
        <f t="shared" si="5"/>
        <v>2.8148562376513645E-2</v>
      </c>
      <c r="N68" s="38">
        <f t="shared" si="5"/>
        <v>-2.9256289708259092E-2</v>
      </c>
      <c r="O68" s="38">
        <f t="shared" si="5"/>
        <v>1.2465753424657517E-3</v>
      </c>
      <c r="P68" s="11"/>
      <c r="Q68" s="11"/>
      <c r="R68" s="11"/>
      <c r="S68" s="12"/>
      <c r="T68" s="11"/>
      <c r="U68" s="11"/>
    </row>
    <row r="69" spans="1:21" ht="15" thickBot="1" x14ac:dyDescent="0.35">
      <c r="A69" s="21">
        <v>67</v>
      </c>
      <c r="B69" s="40">
        <v>42244</v>
      </c>
      <c r="C69" s="32">
        <v>227.1</v>
      </c>
      <c r="D69" s="32">
        <v>929.9</v>
      </c>
      <c r="E69" s="32">
        <v>191.7</v>
      </c>
      <c r="F69" s="32">
        <v>10945</v>
      </c>
      <c r="G69" s="32">
        <v>71</v>
      </c>
      <c r="H69" s="10"/>
      <c r="I69" s="72" t="s">
        <v>10</v>
      </c>
      <c r="J69" s="39">
        <f t="shared" ref="J69:O69" si="6">VARP(J3:J57)</f>
        <v>9.2008449636684822E-2</v>
      </c>
      <c r="K69" s="39">
        <f t="shared" si="6"/>
        <v>2.6352915992602414E-3</v>
      </c>
      <c r="L69" s="39">
        <f t="shared" si="6"/>
        <v>4.7515604189940594E-4</v>
      </c>
      <c r="M69" s="39">
        <f t="shared" si="6"/>
        <v>8.8862337274193482E-4</v>
      </c>
      <c r="N69" s="39">
        <f t="shared" si="6"/>
        <v>4.9597309660540968E-4</v>
      </c>
      <c r="O69" s="39">
        <f t="shared" si="6"/>
        <v>3.009265538105056E-36</v>
      </c>
      <c r="P69" s="11"/>
      <c r="Q69" s="11"/>
      <c r="R69" s="11"/>
      <c r="S69" s="12"/>
      <c r="T69" s="11"/>
      <c r="U69" s="11"/>
    </row>
    <row r="70" spans="1:21" ht="15" thickBot="1" x14ac:dyDescent="0.35">
      <c r="A70" s="21">
        <v>68</v>
      </c>
      <c r="B70" s="40">
        <v>42247</v>
      </c>
      <c r="C70" s="32">
        <v>233</v>
      </c>
      <c r="D70" s="32">
        <v>919.9</v>
      </c>
      <c r="E70" s="32">
        <v>194.9</v>
      </c>
      <c r="F70" s="32">
        <v>11064</v>
      </c>
      <c r="G70" s="32">
        <v>74</v>
      </c>
      <c r="H70" s="10"/>
      <c r="I70" s="27"/>
      <c r="J70" s="11"/>
      <c r="K70" s="11"/>
      <c r="L70" s="11"/>
      <c r="M70" s="11"/>
      <c r="N70" s="11"/>
      <c r="O70" s="11"/>
      <c r="P70" s="11"/>
      <c r="Q70" s="11"/>
      <c r="R70" s="11"/>
      <c r="S70" s="12"/>
      <c r="T70" s="11"/>
      <c r="U70" s="11"/>
    </row>
    <row r="71" spans="1:21" ht="15" thickBot="1" x14ac:dyDescent="0.35">
      <c r="A71" s="21">
        <v>69</v>
      </c>
      <c r="B71" s="40">
        <v>42248</v>
      </c>
      <c r="C71" s="32">
        <v>224.8</v>
      </c>
      <c r="D71" s="32">
        <v>892.3</v>
      </c>
      <c r="E71" s="32">
        <v>197.2</v>
      </c>
      <c r="F71" s="32">
        <v>11079</v>
      </c>
      <c r="G71" s="32">
        <v>71.5</v>
      </c>
      <c r="H71" s="10"/>
      <c r="I71" s="11"/>
      <c r="J71" s="11"/>
      <c r="K71" s="11"/>
      <c r="L71" s="11"/>
      <c r="M71" s="12"/>
      <c r="N71" s="11"/>
      <c r="O71" s="11"/>
      <c r="P71" s="11"/>
      <c r="Q71" s="11"/>
      <c r="R71" s="11"/>
      <c r="S71" s="12"/>
      <c r="T71" s="11"/>
      <c r="U71" s="11"/>
    </row>
    <row r="72" spans="1:21" ht="15" thickBot="1" x14ac:dyDescent="0.35">
      <c r="A72" s="21">
        <v>70</v>
      </c>
      <c r="B72" s="40">
        <v>42249</v>
      </c>
      <c r="C72" s="32">
        <v>215</v>
      </c>
      <c r="D72" s="32">
        <v>889</v>
      </c>
      <c r="E72" s="32">
        <v>195.2</v>
      </c>
      <c r="F72" s="32">
        <v>11100</v>
      </c>
      <c r="G72" s="32">
        <v>72.3</v>
      </c>
      <c r="H72" s="10"/>
      <c r="I72" s="11"/>
      <c r="J72" s="11"/>
      <c r="K72" s="11"/>
      <c r="L72" s="11"/>
      <c r="M72" s="12"/>
      <c r="N72" s="11"/>
      <c r="O72" s="11"/>
      <c r="P72" s="11"/>
      <c r="Q72" s="11"/>
      <c r="R72" s="11"/>
      <c r="S72" s="12"/>
      <c r="T72" s="11"/>
      <c r="U72" s="11"/>
    </row>
    <row r="73" spans="1:21" ht="51.75" customHeight="1" thickBot="1" x14ac:dyDescent="0.35">
      <c r="A73" s="21">
        <v>71</v>
      </c>
      <c r="B73" s="40">
        <v>42250</v>
      </c>
      <c r="C73" s="32">
        <v>219</v>
      </c>
      <c r="D73" s="32">
        <v>895</v>
      </c>
      <c r="E73" s="32">
        <v>196.9</v>
      </c>
      <c r="F73" s="32">
        <v>11494</v>
      </c>
      <c r="G73" s="32">
        <v>72.400000000000006</v>
      </c>
      <c r="H73" s="10"/>
      <c r="I73" s="42"/>
      <c r="J73" s="31" t="s">
        <v>20</v>
      </c>
      <c r="K73" s="31" t="s">
        <v>25</v>
      </c>
      <c r="L73" s="31" t="s">
        <v>26</v>
      </c>
      <c r="M73" s="31" t="s">
        <v>27</v>
      </c>
      <c r="N73" s="31" t="s">
        <v>8</v>
      </c>
      <c r="O73" s="71" t="s">
        <v>21</v>
      </c>
      <c r="P73" s="11"/>
      <c r="Q73" s="11"/>
      <c r="R73" s="11"/>
      <c r="S73" s="12"/>
      <c r="T73" s="11"/>
      <c r="U73" s="11"/>
    </row>
    <row r="74" spans="1:21" ht="40.5" customHeight="1" thickBot="1" x14ac:dyDescent="0.35">
      <c r="A74" s="21">
        <v>72</v>
      </c>
      <c r="B74" s="40">
        <v>42251</v>
      </c>
      <c r="C74" s="32">
        <v>216.2</v>
      </c>
      <c r="D74" s="32">
        <v>897</v>
      </c>
      <c r="E74" s="32">
        <v>196.8</v>
      </c>
      <c r="F74" s="32">
        <v>11433</v>
      </c>
      <c r="G74" s="32">
        <v>72.45</v>
      </c>
      <c r="H74" s="10"/>
      <c r="I74" s="31" t="s">
        <v>20</v>
      </c>
      <c r="J74" s="43">
        <f>COVAR(J3:J57,J3:J57)</f>
        <v>9.2008449636684767E-2</v>
      </c>
      <c r="K74" s="44">
        <f>COVAR(K3:K57,J3:J57)</f>
        <v>6.0367587523795785E-3</v>
      </c>
      <c r="L74" s="44">
        <f>COVAR(L3:L57,J3:J57)</f>
        <v>-2.6161109285891579E-3</v>
      </c>
      <c r="M74" s="44">
        <f>COVAR(M3:M57,J3:J57)</f>
        <v>3.0295661582894614E-3</v>
      </c>
      <c r="N74" s="44">
        <f>COVAR(N3:N57,J3:J57)</f>
        <v>-3.7736201471537606E-4</v>
      </c>
      <c r="O74" s="44">
        <f>COVAR(O3:O57,J3:J57)</f>
        <v>3.5016908079767923E-36</v>
      </c>
      <c r="P74" s="11"/>
      <c r="Q74" s="11"/>
      <c r="R74" s="11"/>
      <c r="S74" s="12"/>
      <c r="T74" s="11"/>
      <c r="U74" s="11"/>
    </row>
    <row r="75" spans="1:21" ht="29.4" thickBot="1" x14ac:dyDescent="0.35">
      <c r="A75" s="21">
        <v>73</v>
      </c>
      <c r="B75" s="40">
        <v>42254</v>
      </c>
      <c r="C75" s="32">
        <v>218.3</v>
      </c>
      <c r="D75" s="32">
        <v>890</v>
      </c>
      <c r="E75" s="32">
        <v>199.2</v>
      </c>
      <c r="F75" s="32">
        <v>11300</v>
      </c>
      <c r="G75" s="32">
        <v>71.599999999999994</v>
      </c>
      <c r="H75" s="10"/>
      <c r="I75" s="31" t="s">
        <v>25</v>
      </c>
      <c r="J75" s="44">
        <f>COVAR(J3:J57,K3:K57)</f>
        <v>6.0367587523795785E-3</v>
      </c>
      <c r="K75" s="43">
        <f>COVAR(K3:K57,K3:K57)</f>
        <v>2.6352915992602392E-3</v>
      </c>
      <c r="L75" s="44">
        <f>COVAR(L3:L57,K3:K57)</f>
        <v>-1.210199497029174E-4</v>
      </c>
      <c r="M75" s="44">
        <f>COVAR(M3:M57,K3:K57)</f>
        <v>4.4843698689721122E-4</v>
      </c>
      <c r="N75" s="44">
        <f>COVAR(N3:N57,K3:K57)</f>
        <v>-4.1643964601223129E-4</v>
      </c>
      <c r="O75" s="44">
        <f>COVAR(O3:O57,K3:K57)</f>
        <v>2.4074124304840449E-36</v>
      </c>
      <c r="P75" s="11"/>
      <c r="Q75" s="11"/>
      <c r="R75" s="11"/>
      <c r="S75" s="12"/>
      <c r="T75" s="11"/>
      <c r="U75" s="11"/>
    </row>
    <row r="76" spans="1:21" ht="15" customHeight="1" thickBot="1" x14ac:dyDescent="0.35">
      <c r="A76" s="21">
        <v>74</v>
      </c>
      <c r="B76" s="40">
        <v>42255</v>
      </c>
      <c r="C76" s="32">
        <v>218.1</v>
      </c>
      <c r="D76" s="32">
        <v>895</v>
      </c>
      <c r="E76" s="32">
        <v>199</v>
      </c>
      <c r="F76" s="32">
        <v>11330</v>
      </c>
      <c r="G76" s="32">
        <v>70.05</v>
      </c>
      <c r="H76" s="10"/>
      <c r="I76" s="31" t="s">
        <v>26</v>
      </c>
      <c r="J76" s="44">
        <f>COVAR(J3:J57,L3:L57)</f>
        <v>-2.6161109285891579E-3</v>
      </c>
      <c r="K76" s="44">
        <f>COVAR(K3:K57,L3:L57)</f>
        <v>-1.210199497029174E-4</v>
      </c>
      <c r="L76" s="43">
        <f>COVAR(L3:L57,L3:L57)</f>
        <v>4.7515604189940491E-4</v>
      </c>
      <c r="M76" s="44">
        <f>COVAR(M3:M57,L3:L57)</f>
        <v>1.9980580956258974E-4</v>
      </c>
      <c r="N76" s="44">
        <f>COVAR(N3:N57,L3:L57)</f>
        <v>-1.7509572385480528E-4</v>
      </c>
      <c r="O76" s="44">
        <f>COVAR(O3:O57,L3:L57)</f>
        <v>1.1161639450426026E-35</v>
      </c>
      <c r="P76" s="11"/>
      <c r="Q76" s="11"/>
      <c r="R76" s="11"/>
      <c r="S76" s="12"/>
      <c r="T76" s="11"/>
      <c r="U76" s="11"/>
    </row>
    <row r="77" spans="1:21" ht="29.4" thickBot="1" x14ac:dyDescent="0.35">
      <c r="A77" s="21">
        <v>75</v>
      </c>
      <c r="B77" s="40">
        <v>42256</v>
      </c>
      <c r="C77" s="32">
        <v>219.9</v>
      </c>
      <c r="D77" s="32">
        <v>898</v>
      </c>
      <c r="E77" s="32">
        <v>199.8</v>
      </c>
      <c r="F77" s="32">
        <v>11390</v>
      </c>
      <c r="G77" s="32">
        <v>70.7</v>
      </c>
      <c r="H77" s="10"/>
      <c r="I77" s="31" t="s">
        <v>27</v>
      </c>
      <c r="J77" s="44">
        <f>COVAR(J3:J57,M3:M57)</f>
        <v>3.0295661582894614E-3</v>
      </c>
      <c r="K77" s="44">
        <f>COVAR(K3:K57,M3:M57)</f>
        <v>4.4843698689721122E-4</v>
      </c>
      <c r="L77" s="44">
        <f>COVAR(L3:L57,M3:M57)</f>
        <v>1.9980580956258974E-4</v>
      </c>
      <c r="M77" s="43">
        <f>COVAR(M3:M57,M3:M57)</f>
        <v>8.8862337274193428E-4</v>
      </c>
      <c r="N77" s="44">
        <f>COVAR(N3:N57,M3:M57)</f>
        <v>-3.7864594634170031E-4</v>
      </c>
      <c r="O77" s="44">
        <f>COVAR(O3:O57,M3:M57)</f>
        <v>8.3165156689448822E-36</v>
      </c>
      <c r="P77" s="11"/>
      <c r="Q77" s="11"/>
      <c r="R77" s="11"/>
      <c r="S77" s="12"/>
      <c r="T77" s="11"/>
      <c r="U77" s="11"/>
    </row>
    <row r="78" spans="1:21" ht="29.4" thickBot="1" x14ac:dyDescent="0.35">
      <c r="A78" s="21">
        <v>76</v>
      </c>
      <c r="B78" s="40">
        <v>42257</v>
      </c>
      <c r="C78" s="33">
        <v>222.8</v>
      </c>
      <c r="D78" s="33">
        <v>895</v>
      </c>
      <c r="E78" s="33">
        <v>197.9</v>
      </c>
      <c r="F78" s="33">
        <v>11389</v>
      </c>
      <c r="G78" s="34">
        <v>70.5</v>
      </c>
      <c r="H78" s="10"/>
      <c r="I78" s="31" t="s">
        <v>8</v>
      </c>
      <c r="J78" s="44">
        <f>COVAR(J3:J57,N3:N57)</f>
        <v>-3.7736201471537606E-4</v>
      </c>
      <c r="K78" s="44">
        <f>COVAR(K3:K57,N3:N57)</f>
        <v>-4.1643964601223129E-4</v>
      </c>
      <c r="L78" s="44">
        <f>COVAR(L3:L57,N3:N57)</f>
        <v>-1.7509572385480528E-4</v>
      </c>
      <c r="M78" s="44">
        <f>COVAR(M3:M57,N3:N57)</f>
        <v>-3.7864594634170031E-4</v>
      </c>
      <c r="N78" s="43">
        <f>COVAR(N3:N57,N3:N57)</f>
        <v>4.9597309660541001E-4</v>
      </c>
      <c r="O78" s="44">
        <f>COVAR(O3:O57,N3:N57)</f>
        <v>-1.7508454039883961E-36</v>
      </c>
      <c r="P78" s="11"/>
      <c r="Q78" s="11"/>
      <c r="R78" s="11"/>
      <c r="S78" s="12"/>
      <c r="T78" s="11"/>
      <c r="U78" s="11"/>
    </row>
    <row r="79" spans="1:21" ht="16.2" thickBot="1" x14ac:dyDescent="0.35">
      <c r="A79" s="21">
        <v>77</v>
      </c>
      <c r="B79" s="40">
        <v>42258</v>
      </c>
      <c r="C79" s="33">
        <v>223.5</v>
      </c>
      <c r="D79" s="33">
        <v>890.1</v>
      </c>
      <c r="E79" s="33">
        <v>199.95</v>
      </c>
      <c r="F79" s="33">
        <v>11389</v>
      </c>
      <c r="G79" s="34">
        <v>70.7</v>
      </c>
      <c r="H79" s="10"/>
      <c r="I79" s="71" t="s">
        <v>21</v>
      </c>
      <c r="J79" s="44">
        <f>COVAR(J3:J57,O3:O57)</f>
        <v>3.5016908079767923E-36</v>
      </c>
      <c r="K79" s="44">
        <f>COVAR(K3:K57,O3:O57)</f>
        <v>2.4074124304840449E-36</v>
      </c>
      <c r="L79" s="44">
        <f>COVAR(L3:L57,O3:O57)</f>
        <v>1.1161639450426026E-35</v>
      </c>
      <c r="M79" s="44">
        <f>COVAR(M3:M57,O3:O57)</f>
        <v>8.3165156689448822E-36</v>
      </c>
      <c r="N79" s="44">
        <f>COVAR(N3:N57,O3:O57)</f>
        <v>-1.7508454039883961E-36</v>
      </c>
      <c r="O79" s="44">
        <f>COVAR(O3:O57,O3:O57)</f>
        <v>3.009265538105056E-36</v>
      </c>
      <c r="P79" s="11"/>
      <c r="Q79" s="11"/>
      <c r="R79" s="12"/>
      <c r="S79" s="11"/>
      <c r="T79" s="11"/>
    </row>
    <row r="80" spans="1:21" ht="15" thickBot="1" x14ac:dyDescent="0.35">
      <c r="A80" s="21">
        <v>78</v>
      </c>
      <c r="B80" s="40">
        <v>42261</v>
      </c>
      <c r="C80" s="33">
        <v>223</v>
      </c>
      <c r="D80" s="33">
        <v>897.5</v>
      </c>
      <c r="E80" s="33">
        <v>200</v>
      </c>
      <c r="F80" s="33">
        <v>11388</v>
      </c>
      <c r="G80" s="34">
        <v>69</v>
      </c>
      <c r="H80" s="10"/>
      <c r="I80" s="10"/>
      <c r="J80" s="11"/>
      <c r="K80" s="11"/>
      <c r="L80" s="11"/>
      <c r="M80" s="12"/>
      <c r="N80" s="11"/>
      <c r="O80" s="11"/>
      <c r="P80" s="11"/>
      <c r="Q80" s="11"/>
      <c r="R80" s="11"/>
      <c r="S80" s="12"/>
      <c r="T80" s="11"/>
      <c r="U80" s="11"/>
    </row>
    <row r="81" spans="1:21" ht="15" thickBot="1" x14ac:dyDescent="0.35">
      <c r="A81" s="21">
        <v>79</v>
      </c>
      <c r="B81" s="40">
        <v>42262</v>
      </c>
      <c r="C81" s="33">
        <v>226.2</v>
      </c>
      <c r="D81" s="33">
        <v>896.6</v>
      </c>
      <c r="E81" s="33">
        <v>204.5</v>
      </c>
      <c r="F81" s="33">
        <v>11388</v>
      </c>
      <c r="G81" s="34">
        <v>70</v>
      </c>
      <c r="H81" s="10"/>
      <c r="I81" s="10"/>
      <c r="J81" s="11"/>
      <c r="K81" s="11"/>
      <c r="L81" s="11"/>
      <c r="M81" s="12"/>
      <c r="N81" s="11"/>
      <c r="O81" s="11"/>
      <c r="P81" s="11"/>
      <c r="Q81" s="11"/>
      <c r="R81" s="11"/>
      <c r="S81" s="12"/>
      <c r="T81" s="11"/>
      <c r="U81" s="11"/>
    </row>
    <row r="82" spans="1:21" ht="15" thickBot="1" x14ac:dyDescent="0.35">
      <c r="A82" s="21">
        <v>80</v>
      </c>
      <c r="B82" s="40">
        <v>42263</v>
      </c>
      <c r="C82" s="33">
        <v>228.6</v>
      </c>
      <c r="D82" s="33">
        <v>893</v>
      </c>
      <c r="E82" s="33">
        <v>205</v>
      </c>
      <c r="F82" s="33">
        <v>11387</v>
      </c>
      <c r="G82" s="34">
        <v>69.05</v>
      </c>
      <c r="H82" s="10"/>
      <c r="I82" s="10"/>
      <c r="J82" s="11"/>
      <c r="K82" s="11"/>
      <c r="L82" s="11"/>
      <c r="M82" s="12"/>
      <c r="N82" s="11"/>
      <c r="O82" s="11"/>
      <c r="P82" s="11"/>
      <c r="Q82" s="11"/>
      <c r="R82" s="11"/>
      <c r="S82" s="12"/>
      <c r="T82" s="11"/>
      <c r="U82" s="11"/>
    </row>
    <row r="83" spans="1:21" ht="15" thickBot="1" x14ac:dyDescent="0.35">
      <c r="A83" s="21">
        <v>81</v>
      </c>
      <c r="B83" s="40">
        <v>42264</v>
      </c>
      <c r="C83" s="33">
        <v>227</v>
      </c>
      <c r="D83" s="33">
        <v>900</v>
      </c>
      <c r="E83" s="33">
        <v>203.6</v>
      </c>
      <c r="F83" s="33">
        <v>11290</v>
      </c>
      <c r="G83" s="34">
        <v>69.05</v>
      </c>
      <c r="H83" s="10"/>
      <c r="I83" s="10"/>
      <c r="J83" s="11"/>
      <c r="K83" s="11"/>
      <c r="L83" s="11"/>
      <c r="M83" s="12"/>
      <c r="N83" s="11"/>
      <c r="O83" s="11"/>
      <c r="P83" s="11"/>
      <c r="Q83" s="11"/>
      <c r="R83" s="11"/>
      <c r="S83" s="12"/>
      <c r="T83" s="11"/>
      <c r="U83" s="11"/>
    </row>
    <row r="84" spans="1:21" ht="15" thickBot="1" x14ac:dyDescent="0.35">
      <c r="A84" s="21">
        <v>82</v>
      </c>
      <c r="B84" s="40">
        <v>42265</v>
      </c>
      <c r="C84" s="33">
        <v>222.7</v>
      </c>
      <c r="D84" s="33">
        <v>887.5</v>
      </c>
      <c r="E84" s="33">
        <v>205.1</v>
      </c>
      <c r="F84" s="33">
        <v>11353</v>
      </c>
      <c r="G84" s="34">
        <v>69.5</v>
      </c>
      <c r="H84" s="10"/>
      <c r="I84" s="10"/>
      <c r="J84" s="11"/>
      <c r="K84" s="11"/>
      <c r="L84" s="11"/>
      <c r="M84" s="12"/>
      <c r="N84" s="11"/>
      <c r="O84" s="11"/>
      <c r="P84" s="11"/>
      <c r="Q84" s="11"/>
      <c r="R84" s="11"/>
      <c r="S84" s="12"/>
      <c r="T84" s="11"/>
      <c r="U84" s="11"/>
    </row>
    <row r="85" spans="1:21" ht="15" thickBot="1" x14ac:dyDescent="0.35">
      <c r="A85" s="21">
        <v>83</v>
      </c>
      <c r="B85" s="40">
        <v>42268</v>
      </c>
      <c r="C85" s="33">
        <v>222</v>
      </c>
      <c r="D85" s="33">
        <v>886.5</v>
      </c>
      <c r="E85" s="33">
        <v>205.1</v>
      </c>
      <c r="F85" s="33">
        <v>11387</v>
      </c>
      <c r="G85" s="34">
        <v>70.650000000000006</v>
      </c>
      <c r="H85" s="10"/>
      <c r="I85" s="10"/>
      <c r="J85" s="11"/>
      <c r="K85" s="11"/>
      <c r="L85" s="11"/>
      <c r="M85" s="12"/>
      <c r="N85" s="11"/>
      <c r="O85" s="11"/>
      <c r="P85" s="11"/>
      <c r="Q85" s="11"/>
      <c r="R85" s="11"/>
      <c r="S85" s="12"/>
      <c r="T85" s="11"/>
      <c r="U85" s="11"/>
    </row>
    <row r="86" spans="1:21" ht="15" thickBot="1" x14ac:dyDescent="0.35">
      <c r="A86" s="21">
        <v>84</v>
      </c>
      <c r="B86" s="40">
        <v>42269</v>
      </c>
      <c r="C86" s="33">
        <v>221.2</v>
      </c>
      <c r="D86" s="33">
        <v>870</v>
      </c>
      <c r="E86" s="33">
        <v>205</v>
      </c>
      <c r="F86" s="33">
        <v>11400</v>
      </c>
      <c r="G86" s="34">
        <v>71</v>
      </c>
      <c r="H86" s="10"/>
      <c r="I86" s="10"/>
      <c r="J86" s="11"/>
      <c r="K86" s="11"/>
      <c r="L86" s="11"/>
      <c r="M86" s="12"/>
      <c r="N86" s="11"/>
      <c r="O86" s="11"/>
      <c r="P86" s="11"/>
      <c r="Q86" s="11"/>
      <c r="R86" s="11"/>
      <c r="S86" s="12"/>
      <c r="T86" s="11"/>
      <c r="U86" s="11"/>
    </row>
    <row r="87" spans="1:21" ht="15" thickBot="1" x14ac:dyDescent="0.35">
      <c r="A87" s="21">
        <v>85</v>
      </c>
      <c r="B87" s="40">
        <v>42270</v>
      </c>
      <c r="C87" s="33">
        <v>216.2</v>
      </c>
      <c r="D87" s="33">
        <v>866</v>
      </c>
      <c r="E87" s="33">
        <v>203.9</v>
      </c>
      <c r="F87" s="33">
        <v>11400</v>
      </c>
      <c r="G87" s="34">
        <v>70.2</v>
      </c>
      <c r="H87" s="10"/>
      <c r="I87" s="10"/>
      <c r="J87" s="11"/>
      <c r="K87" s="11"/>
      <c r="L87" s="11"/>
      <c r="M87" s="12"/>
      <c r="N87" s="11"/>
      <c r="O87" s="11"/>
      <c r="P87" s="11"/>
      <c r="Q87" s="11"/>
      <c r="R87" s="11"/>
      <c r="S87" s="12"/>
      <c r="T87" s="11"/>
      <c r="U87" s="11"/>
    </row>
    <row r="88" spans="1:21" ht="15" thickBot="1" x14ac:dyDescent="0.35">
      <c r="A88" s="21">
        <v>86</v>
      </c>
      <c r="B88" s="40">
        <v>42271</v>
      </c>
      <c r="C88" s="33">
        <v>215.1</v>
      </c>
      <c r="D88" s="33">
        <v>863</v>
      </c>
      <c r="E88" s="33">
        <v>203.4</v>
      </c>
      <c r="F88" s="33">
        <v>11348</v>
      </c>
      <c r="G88" s="34">
        <v>70.05</v>
      </c>
      <c r="H88" s="10"/>
      <c r="I88" s="10"/>
      <c r="J88" s="11"/>
      <c r="K88" s="11"/>
      <c r="L88" s="11"/>
      <c r="M88" s="12"/>
      <c r="N88" s="11"/>
      <c r="O88" s="11"/>
      <c r="P88" s="11"/>
      <c r="Q88" s="11"/>
      <c r="R88" s="11"/>
      <c r="S88" s="12"/>
      <c r="T88" s="11"/>
      <c r="U88" s="11"/>
    </row>
    <row r="89" spans="1:21" ht="15" thickBot="1" x14ac:dyDescent="0.35">
      <c r="A89" s="21">
        <v>87</v>
      </c>
      <c r="B89" s="40">
        <v>42272</v>
      </c>
      <c r="C89" s="33">
        <v>215.5</v>
      </c>
      <c r="D89" s="33">
        <v>860</v>
      </c>
      <c r="E89" s="33">
        <v>204</v>
      </c>
      <c r="F89" s="33">
        <v>11398</v>
      </c>
      <c r="G89" s="34">
        <v>71</v>
      </c>
      <c r="H89" s="10"/>
      <c r="I89" s="10"/>
      <c r="J89" s="11"/>
      <c r="K89" s="11"/>
      <c r="L89" s="11"/>
      <c r="M89" s="12"/>
      <c r="N89" s="11"/>
      <c r="O89" s="11"/>
      <c r="P89" s="11"/>
      <c r="Q89" s="11"/>
      <c r="R89" s="11"/>
      <c r="S89" s="12"/>
      <c r="T89" s="11"/>
      <c r="U89" s="11"/>
    </row>
    <row r="90" spans="1:21" ht="15" thickBot="1" x14ac:dyDescent="0.35">
      <c r="A90" s="21">
        <v>88</v>
      </c>
      <c r="B90" s="40">
        <v>42276</v>
      </c>
      <c r="C90" s="33">
        <v>212.9</v>
      </c>
      <c r="D90" s="33">
        <v>862.9</v>
      </c>
      <c r="E90" s="33">
        <v>205.6</v>
      </c>
      <c r="F90" s="33">
        <v>11398</v>
      </c>
      <c r="G90" s="34">
        <v>70.099999999999994</v>
      </c>
      <c r="H90" s="10"/>
      <c r="I90" s="10"/>
      <c r="J90" s="11"/>
      <c r="K90" s="11"/>
      <c r="L90" s="11"/>
      <c r="M90" s="12"/>
      <c r="N90" s="11"/>
      <c r="O90" s="11"/>
      <c r="P90" s="11"/>
      <c r="Q90" s="11"/>
      <c r="R90" s="11"/>
      <c r="S90" s="11"/>
      <c r="T90" s="11"/>
      <c r="U90" s="11"/>
    </row>
    <row r="91" spans="1:21" ht="15" thickBot="1" x14ac:dyDescent="0.35">
      <c r="A91" s="21">
        <v>89</v>
      </c>
      <c r="B91" s="40">
        <v>42277</v>
      </c>
      <c r="C91" s="33">
        <v>213</v>
      </c>
      <c r="D91" s="33">
        <v>859.5</v>
      </c>
      <c r="E91" s="33">
        <v>204</v>
      </c>
      <c r="F91" s="33">
        <v>11490</v>
      </c>
      <c r="G91" s="34">
        <v>69.8</v>
      </c>
      <c r="H91" s="10"/>
      <c r="I91" s="10"/>
      <c r="J91" s="11"/>
      <c r="K91" s="11"/>
      <c r="L91" s="11"/>
      <c r="M91" s="12"/>
      <c r="N91" s="11"/>
      <c r="O91" s="11"/>
      <c r="P91" s="11"/>
      <c r="Q91" s="11"/>
      <c r="R91" s="11"/>
      <c r="S91" s="12"/>
      <c r="T91" s="11"/>
      <c r="U91" s="11"/>
    </row>
    <row r="92" spans="1:21" ht="15" thickBot="1" x14ac:dyDescent="0.35">
      <c r="A92" s="21">
        <v>90</v>
      </c>
      <c r="B92" s="40">
        <v>42278</v>
      </c>
      <c r="C92" s="33">
        <v>213</v>
      </c>
      <c r="D92" s="33">
        <v>867.9</v>
      </c>
      <c r="E92" s="33">
        <v>203.2</v>
      </c>
      <c r="F92" s="33">
        <v>11550</v>
      </c>
      <c r="G92" s="34">
        <v>69.099999999999994</v>
      </c>
      <c r="H92" s="10"/>
      <c r="I92" s="10"/>
      <c r="J92" s="11"/>
      <c r="K92" s="11"/>
      <c r="L92" s="11"/>
      <c r="M92" s="12"/>
      <c r="N92" s="11"/>
      <c r="O92" s="11"/>
      <c r="P92" s="11"/>
      <c r="Q92" s="11"/>
      <c r="R92" s="11"/>
      <c r="S92" s="12"/>
      <c r="T92" s="11"/>
      <c r="U92" s="11"/>
    </row>
    <row r="93" spans="1:21" x14ac:dyDescent="0.3">
      <c r="A93" s="7"/>
      <c r="B93" s="10"/>
      <c r="C93" s="10"/>
      <c r="D93" s="11"/>
      <c r="E93" s="11"/>
      <c r="F93" s="11"/>
      <c r="G93" s="12"/>
      <c r="H93" s="11"/>
      <c r="I93" s="11"/>
      <c r="J93" s="11"/>
      <c r="K93" s="11"/>
      <c r="L93" s="11"/>
      <c r="M93" s="12"/>
      <c r="N93" s="11"/>
      <c r="O93" s="11"/>
    </row>
    <row r="94" spans="1:21" x14ac:dyDescent="0.3">
      <c r="F94" s="10"/>
      <c r="G94" s="10"/>
      <c r="H94" s="10"/>
      <c r="I94" s="10"/>
      <c r="J94" s="11"/>
      <c r="K94" s="11"/>
    </row>
    <row r="95" spans="1:21" x14ac:dyDescent="0.3">
      <c r="H95" s="10"/>
    </row>
    <row r="96" spans="1:21" x14ac:dyDescent="0.3">
      <c r="H96" s="10"/>
    </row>
    <row r="97" spans="8:8" x14ac:dyDescent="0.3">
      <c r="H97" s="10"/>
    </row>
    <row r="98" spans="8:8" x14ac:dyDescent="0.3">
      <c r="H98" s="10"/>
    </row>
  </sheetData>
  <hyperlinks>
    <hyperlink ref="B3" r:id="rId1" tooltip="Historie kurzu " display="http://www.akcie.cz/kurzy-cz/historie/11392-/LTC=1432684800"/>
    <hyperlink ref="B4" r:id="rId2" tooltip="Historie kurzu " display="http://www.akcie.cz/kurzy-cz/historie/11392-/LTC=1432771200"/>
    <hyperlink ref="B5" r:id="rId3" tooltip="Historie kurzu " display="http://www.akcie.cz/kurzy-cz/historie/11392-/LTC=1432857600"/>
    <hyperlink ref="B6" r:id="rId4" tooltip="Historie kurzu " display="http://www.akcie.cz/kurzy-cz/historie/11392-/LTC=1433116800"/>
    <hyperlink ref="B7" r:id="rId5" tooltip="Historie kurzu " display="http://www.akcie.cz/kurzy-cz/historie/11392-/LTC=1433203200"/>
    <hyperlink ref="B8" r:id="rId6" tooltip="Historie kurzu " display="http://www.akcie.cz/kurzy-cz/historie/11392-/LTC=1433289600"/>
    <hyperlink ref="B9" r:id="rId7" tooltip="Historie kurzu " display="http://www.akcie.cz/kurzy-cz/historie/11392-/LTC=1433376000"/>
    <hyperlink ref="B10" r:id="rId8" tooltip="Historie kurzu " display="http://www.akcie.cz/kurzy-cz/historie/11392-/LTC=1433462400"/>
    <hyperlink ref="B11" r:id="rId9" tooltip="Historie kurzu " display="http://www.akcie.cz/kurzy-cz/historie/11392-/LTC=1433721600"/>
    <hyperlink ref="B12" r:id="rId10" tooltip="Historie kurzu " display="http://www.akcie.cz/kurzy-cz/historie/11392-/LTC=1433808000"/>
    <hyperlink ref="B13" r:id="rId11" tooltip="Historie kurzu " display="http://www.akcie.cz/kurzy-cz/historie/11392-/LTC=1433894400"/>
    <hyperlink ref="B14" r:id="rId12" tooltip="Historie kurzu " display="http://www.akcie.cz/kurzy-cz/historie/11392-/LTC=1433980800"/>
    <hyperlink ref="B15" r:id="rId13" tooltip="Historie kurzu " display="http://www.akcie.cz/kurzy-cz/historie/11392-/LTC=1434067200"/>
    <hyperlink ref="B16" r:id="rId14" tooltip="Historie kurzu " display="http://www.akcie.cz/kurzy-cz/historie/11392-/LTC=1434326400"/>
    <hyperlink ref="B17" r:id="rId15" tooltip="Historie kurzu " display="http://www.akcie.cz/kurzy-cz/historie/11392-/LTC=1434412800"/>
    <hyperlink ref="B18" r:id="rId16" tooltip="Historie kurzu " display="http://www.akcie.cz/kurzy-cz/historie/11392-/LTC=1434499200"/>
    <hyperlink ref="B19" r:id="rId17" tooltip="Historie kurzu " display="http://www.akcie.cz/kurzy-cz/historie/11392-/LTC=1434585600"/>
    <hyperlink ref="B20" r:id="rId18" tooltip="Historie kurzu " display="http://www.akcie.cz/kurzy-cz/historie/11392-/LTC=1434672000"/>
    <hyperlink ref="B21" r:id="rId19" tooltip="Historie kurzu " display="http://www.akcie.cz/kurzy-cz/historie/11392-/LTC=1434931200"/>
    <hyperlink ref="B22" r:id="rId20" tooltip="Historie kurzu " display="http://www.akcie.cz/kurzy-cz/historie/11392-/LTC=1435017600"/>
    <hyperlink ref="B23" r:id="rId21" tooltip="Historie kurzu " display="http://www.akcie.cz/kurzy-cz/historie/11392-/LTC=1435104000"/>
    <hyperlink ref="B24" r:id="rId22" tooltip="Historie kurzu " display="http://www.akcie.cz/kurzy-cz/historie/11392-/LTC=1435190400"/>
    <hyperlink ref="B25" r:id="rId23" tooltip="Historie kurzu " display="http://www.akcie.cz/kurzy-cz/historie/11392-/LTC=1435276800"/>
    <hyperlink ref="B26" r:id="rId24" tooltip="Historie kurzu " display="http://www.akcie.cz/kurzy-cz/historie/11392-/LTC=1435536000"/>
    <hyperlink ref="B27" r:id="rId25" tooltip="Historie kurzu " display="http://www.akcie.cz/kurzy-cz/historie/11392-/LTC=1435622400"/>
    <hyperlink ref="B28" r:id="rId26" tooltip="Historie kurzu " display="http://www.akcie.cz/kurzy-cz/historie/11392-/LTC=1435708800"/>
    <hyperlink ref="B29" r:id="rId27" tooltip="Historie kurzu " display="http://www.akcie.cz/kurzy-cz/historie/11392-/LTC=1435795200"/>
    <hyperlink ref="B30" r:id="rId28" tooltip="Historie kurzu " display="http://www.akcie.cz/kurzy-cz/historie/11392-/LTC=1435881600"/>
    <hyperlink ref="B31" r:id="rId29" tooltip="Historie kurzu " display="http://www.akcie.cz/kurzy-cz/historie/11392-/LTC=1436227200"/>
    <hyperlink ref="B32" r:id="rId30" tooltip="Historie kurzu " display="http://www.akcie.cz/kurzy-cz/historie/11392-/LTC=1436313600"/>
    <hyperlink ref="B33" r:id="rId31" tooltip="Historie kurzu " display="http://www.akcie.cz/kurzy-cz/historie/11392-/LTC=1436400000"/>
    <hyperlink ref="B34" r:id="rId32" tooltip="Historie kurzu " display="http://www.akcie.cz/kurzy-cz/historie/11392-/LTC=1436486400"/>
    <hyperlink ref="B35" r:id="rId33" tooltip="Historie kurzu " display="http://www.akcie.cz/kurzy-cz/historie/11392-/LTC=1436745600"/>
    <hyperlink ref="B36" r:id="rId34" tooltip="Historie kurzu " display="http://www.akcie.cz/kurzy-cz/historie/11392-/LTC=1436832000"/>
    <hyperlink ref="B37" r:id="rId35" tooltip="Historie kurzu " display="http://www.akcie.cz/kurzy-cz/historie/11392-/LTC=1436918400"/>
    <hyperlink ref="B38" r:id="rId36" tooltip="Historie kurzu " display="http://www.akcie.cz/kurzy-cz/historie/11392-/LTC=1437004800"/>
    <hyperlink ref="B39" r:id="rId37" tooltip="Historie kurzu " display="http://www.akcie.cz/kurzy-cz/historie/11392-/LTC=1437091200"/>
    <hyperlink ref="B40" r:id="rId38" tooltip="Historie kurzu " display="http://www.akcie.cz/kurzy-cz/historie/11392-/LTC=1437350400"/>
    <hyperlink ref="B41" r:id="rId39" tooltip="Historie kurzu " display="http://www.akcie.cz/kurzy-cz/historie/11392-/LTC=1437436800"/>
    <hyperlink ref="B42" r:id="rId40" tooltip="Historie kurzu " display="http://www.akcie.cz/kurzy-cz/historie/11392-/LTC=1437523200"/>
    <hyperlink ref="B43" r:id="rId41" tooltip="Historie kurzu " display="http://www.akcie.cz/kurzy-cz/historie/11392-/LTC=1437609600"/>
    <hyperlink ref="B44" r:id="rId42" tooltip="Historie kurzu " display="http://www.akcie.cz/kurzy-cz/historie/11392-/LTC=1437696000"/>
    <hyperlink ref="B45" r:id="rId43" tooltip="Historie kurzu " display="http://www.akcie.cz/kurzy-cz/historie/11392-/LTC=1437955200"/>
    <hyperlink ref="B46" r:id="rId44" tooltip="Historie kurzu " display="http://www.akcie.cz/kurzy-cz/historie/11392-/LTC=1438041600"/>
    <hyperlink ref="B47" r:id="rId45" tooltip="Historie kurzu " display="http://www.akcie.cz/kurzy-cz/historie/11392-/LTC=1438128000"/>
    <hyperlink ref="B48" r:id="rId46" tooltip="Historie kurzu " display="http://www.akcie.cz/kurzy-cz/historie/11392-/LTC=1438214400"/>
    <hyperlink ref="B49" r:id="rId47" tooltip="Historie kurzu " display="http://www.akcie.cz/kurzy-cz/historie/11392-/LTC=1438300800"/>
    <hyperlink ref="B50" r:id="rId48" tooltip="Historie kurzu " display="http://www.akcie.cz/kurzy-cz/historie/11392-/LTC=1438560000"/>
    <hyperlink ref="B51" r:id="rId49" tooltip="Historie kurzu " display="http://www.akcie.cz/kurzy-cz/historie/11392-/LTC=1438646400"/>
    <hyperlink ref="B52" r:id="rId50" tooltip="Historie kurzu " display="http://www.akcie.cz/kurzy-cz/historie/11392-/LTC=1438732800"/>
    <hyperlink ref="B53" r:id="rId51" tooltip="Historie kurzu " display="http://www.akcie.cz/kurzy-cz/historie/11392-/LTC=1438819200"/>
    <hyperlink ref="B54" r:id="rId52" tooltip="Historie kurzu " display="http://www.akcie.cz/kurzy-cz/historie/11392-/LTC=1438905600"/>
    <hyperlink ref="B55" r:id="rId53" tooltip="Historie kurzu " display="http://www.akcie.cz/kurzy-cz/historie/11392-/LTC=1439164800"/>
    <hyperlink ref="B56" r:id="rId54" tooltip="Historie kurzu " display="http://www.akcie.cz/kurzy-cz/historie/11392-/LTC=1439251200"/>
    <hyperlink ref="B57" r:id="rId55" tooltip="Historie kurzu " display="http://www.akcie.cz/kurzy-cz/historie/11392-/LTC=1439337600"/>
    <hyperlink ref="B58" r:id="rId56" tooltip="Historie kurzu " display="http://www.akcie.cz/kurzy-cz/historie/11392-/LTC=1439424000"/>
    <hyperlink ref="B59" r:id="rId57" tooltip="Historie kurzu " display="http://www.akcie.cz/kurzy-cz/historie/11392-/LTC=1439510400"/>
    <hyperlink ref="B60" r:id="rId58" tooltip="Historie kurzu " display="http://www.akcie.cz/kurzy-cz/historie/11392-/LTC=1439769600"/>
    <hyperlink ref="B61" r:id="rId59" tooltip="Historie kurzu " display="http://www.akcie.cz/kurzy-cz/historie/11392-/LTC=1439856000"/>
    <hyperlink ref="B62" r:id="rId60" tooltip="Historie kurzu " display="http://www.akcie.cz/kurzy-cz/historie/11392-/LTC=1439942400"/>
    <hyperlink ref="B63" r:id="rId61" tooltip="Historie kurzu " display="http://www.akcie.cz/kurzy-cz/historie/11392-/LTC=1440028800"/>
    <hyperlink ref="B64" r:id="rId62" tooltip="Historie kurzu " display="http://www.akcie.cz/kurzy-cz/historie/11392-/LTC=1440115200"/>
    <hyperlink ref="B65" r:id="rId63" tooltip="Historie kurzu " display="http://www.akcie.cz/kurzy-cz/historie/11392-/LTC=1440374400"/>
    <hyperlink ref="B66" r:id="rId64" tooltip="Historie kurzu " display="http://www.akcie.cz/kurzy-cz/historie/11392-/LTC=1440460800"/>
    <hyperlink ref="B67" r:id="rId65" tooltip="Historie kurzu " display="http://www.akcie.cz/kurzy-cz/historie/11392-/LTC=1440547200"/>
    <hyperlink ref="B68" r:id="rId66" tooltip="Historie kurzu " display="http://www.akcie.cz/kurzy-cz/historie/11392-/LTC=1440633600"/>
    <hyperlink ref="B69" r:id="rId67" tooltip="Historie kurzu " display="http://www.akcie.cz/kurzy-cz/historie/11392-/LTC=1440720000"/>
    <hyperlink ref="B70" r:id="rId68" tooltip="Historie kurzu " display="http://www.akcie.cz/kurzy-cz/historie/11392-/LTC=1440979200"/>
    <hyperlink ref="B71" r:id="rId69" tooltip="Historie kurzu " display="http://www.akcie.cz/kurzy-cz/historie/11392-/LTC=1441065600"/>
    <hyperlink ref="B72" r:id="rId70" tooltip="Historie kurzu " display="http://www.akcie.cz/kurzy-cz/historie/11392-/LTC=1441152000"/>
    <hyperlink ref="B73" r:id="rId71" tooltip="Historie kurzu " display="http://www.akcie.cz/kurzy-cz/historie/11392-/LTC=1441238400"/>
    <hyperlink ref="B74" r:id="rId72" tooltip="Historie kurzu " display="http://www.akcie.cz/kurzy-cz/historie/11392-/LTC=1441324800"/>
    <hyperlink ref="B75" r:id="rId73" tooltip="Historie kurzu " display="http://www.akcie.cz/kurzy-cz/historie/11392-/LTC=1441584000"/>
    <hyperlink ref="B76" r:id="rId74" tooltip="Historie kurzu " display="http://www.akcie.cz/kurzy-cz/historie/11392-/LTC=1441670400"/>
    <hyperlink ref="B77" r:id="rId75" tooltip="Historie kurzu " display="http://www.akcie.cz/kurzy-cz/historie/11392-/LTC=1441756800"/>
    <hyperlink ref="B78" r:id="rId76" tooltip="Historie kurzu " display="http://www.akcie.cz/kurzy-cz/historie/11392-/LTC=1441843200"/>
    <hyperlink ref="B79" r:id="rId77" tooltip="Historie kurzu " display="http://www.akcie.cz/kurzy-cz/historie/11392-/LTC=1441929600"/>
    <hyperlink ref="B80" r:id="rId78" tooltip="Historie kurzu " display="http://www.akcie.cz/kurzy-cz/historie/11392-/LTC=1442188800"/>
    <hyperlink ref="B81" r:id="rId79" tooltip="Historie kurzu " display="http://www.akcie.cz/kurzy-cz/historie/11392-/LTC=1442275200"/>
    <hyperlink ref="B82" r:id="rId80" tooltip="Historie kurzu " display="http://www.akcie.cz/kurzy-cz/historie/11392-/LTC=1442361600"/>
    <hyperlink ref="B83" r:id="rId81" tooltip="Historie kurzu " display="http://www.akcie.cz/kurzy-cz/historie/11392-/LTC=1442448000"/>
    <hyperlink ref="B84" r:id="rId82" tooltip="Historie kurzu " display="http://www.akcie.cz/kurzy-cz/historie/11392-/LTC=1442534400"/>
    <hyperlink ref="B85" r:id="rId83" tooltip="Historie kurzu " display="http://www.akcie.cz/kurzy-cz/historie/11392-/LTC=1442793600"/>
    <hyperlink ref="B86" r:id="rId84" tooltip="Historie kurzu " display="http://www.akcie.cz/kurzy-cz/historie/11392-/LTC=1442880000"/>
    <hyperlink ref="B87" r:id="rId85" tooltip="Historie kurzu " display="http://www.akcie.cz/kurzy-cz/historie/11392-/LTC=1442966400"/>
    <hyperlink ref="B88" r:id="rId86" tooltip="Historie kurzu " display="http://www.akcie.cz/kurzy-cz/historie/11392-/LTC=1443052800"/>
    <hyperlink ref="B89" r:id="rId87" tooltip="Historie kurzu " display="http://www.akcie.cz/kurzy-cz/historie/11392-/LTC=1443139200"/>
    <hyperlink ref="B90" r:id="rId88" tooltip="Historie kurzu " display="http://www.akcie.cz/kurzy-cz/historie/11392-/LTC=1443484800"/>
    <hyperlink ref="B91" r:id="rId89" tooltip="Historie kurzu " display="http://www.akcie.cz/kurzy-cz/historie/11392-/LTC=1443571200"/>
    <hyperlink ref="B92" r:id="rId90" tooltip="Historie kurzu " display="http://www.akcie.cz/kurzy-cz/historie/11392-/LTC=1443657600"/>
  </hyperlinks>
  <pageMargins left="0.7" right="0.7" top="0.78740157499999996" bottom="0.78740157499999996" header="0.3" footer="0.3"/>
  <pageSetup paperSize="9" orientation="portrait" r:id="rId9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activeCell="C33" sqref="C33"/>
    </sheetView>
  </sheetViews>
  <sheetFormatPr defaultRowHeight="14.4" x14ac:dyDescent="0.3"/>
  <cols>
    <col min="1" max="1" width="28.5546875" customWidth="1"/>
    <col min="2" max="2" width="16.6640625" customWidth="1"/>
    <col min="3" max="3" width="32.6640625" customWidth="1"/>
    <col min="4" max="4" width="17.44140625" customWidth="1"/>
    <col min="5" max="5" width="11.88671875" bestFit="1" customWidth="1"/>
    <col min="6" max="6" width="18.109375" customWidth="1"/>
    <col min="7" max="7" width="25.109375" customWidth="1"/>
    <col min="8" max="8" width="29.6640625" customWidth="1"/>
    <col min="9" max="9" width="17.109375" customWidth="1"/>
    <col min="10" max="10" width="11.33203125" customWidth="1"/>
    <col min="12" max="12" width="9" customWidth="1"/>
  </cols>
  <sheetData>
    <row r="1" spans="1:21" ht="18.600000000000001" thickBot="1" x14ac:dyDescent="0.4">
      <c r="A1" s="78" t="s">
        <v>11</v>
      </c>
      <c r="B1" s="78"/>
      <c r="C1" s="78"/>
    </row>
    <row r="2" spans="1:21" ht="15" thickBot="1" x14ac:dyDescent="0.35"/>
    <row r="3" spans="1:21" ht="60" customHeight="1" thickBot="1" x14ac:dyDescent="0.4">
      <c r="A3" s="81" t="s">
        <v>29</v>
      </c>
      <c r="B3" s="81"/>
      <c r="C3" s="7"/>
      <c r="D3" s="41" t="s">
        <v>20</v>
      </c>
      <c r="E3" s="41" t="s">
        <v>25</v>
      </c>
      <c r="F3" s="41" t="s">
        <v>26</v>
      </c>
      <c r="G3" s="41" t="s">
        <v>27</v>
      </c>
      <c r="H3" s="41" t="s">
        <v>8</v>
      </c>
      <c r="I3" s="46" t="s">
        <v>21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15" thickBot="1" x14ac:dyDescent="0.35">
      <c r="A4" s="7"/>
      <c r="B4" s="7"/>
      <c r="C4" s="18"/>
      <c r="D4" s="36">
        <v>0.62581743366685216</v>
      </c>
      <c r="E4" s="36">
        <v>6.8808829865129525E-2</v>
      </c>
      <c r="F4" s="36">
        <v>3.4589042579381966E-2</v>
      </c>
      <c r="G4" s="36">
        <v>2.8148562376513645E-2</v>
      </c>
      <c r="H4" s="36">
        <v>-2.9256289708259092E-2</v>
      </c>
      <c r="I4" s="36">
        <v>1.2465753424657517E-3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5.6" x14ac:dyDescent="0.35">
      <c r="A5" s="81" t="s">
        <v>30</v>
      </c>
      <c r="B5" s="81"/>
      <c r="C5" s="14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6.6" customHeight="1" thickBot="1" x14ac:dyDescent="0.35">
      <c r="A6" s="7"/>
      <c r="B6" s="7"/>
      <c r="C6" s="18"/>
      <c r="D6" s="18"/>
      <c r="E6" s="18"/>
      <c r="F6" s="18"/>
      <c r="G6" s="18"/>
      <c r="H6" s="18"/>
      <c r="I6" s="18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1" ht="61.2" customHeight="1" thickBot="1" x14ac:dyDescent="0.35">
      <c r="A7" s="7"/>
      <c r="B7" s="7"/>
      <c r="C7" s="41"/>
      <c r="D7" s="41" t="s">
        <v>20</v>
      </c>
      <c r="E7" s="41" t="s">
        <v>25</v>
      </c>
      <c r="F7" s="41" t="s">
        <v>26</v>
      </c>
      <c r="G7" s="41" t="s">
        <v>27</v>
      </c>
      <c r="H7" s="41" t="s">
        <v>8</v>
      </c>
      <c r="I7" s="46" t="s">
        <v>21</v>
      </c>
      <c r="J7" s="7"/>
      <c r="K7" s="7"/>
      <c r="L7" s="7"/>
      <c r="M7" s="7"/>
      <c r="N7" s="7"/>
      <c r="O7" s="7"/>
      <c r="P7" s="7"/>
      <c r="Q7" s="7"/>
      <c r="R7" s="7"/>
      <c r="S7" s="7"/>
    </row>
    <row r="8" spans="1:21" ht="15" customHeight="1" thickBot="1" x14ac:dyDescent="0.35">
      <c r="A8" s="7"/>
      <c r="B8" s="7"/>
      <c r="C8" s="59" t="s">
        <v>20</v>
      </c>
      <c r="D8" s="47">
        <v>9.2008449636684767E-2</v>
      </c>
      <c r="E8" s="45">
        <v>6.0367587523795785E-3</v>
      </c>
      <c r="F8" s="45">
        <v>-2.6161109285891579E-3</v>
      </c>
      <c r="G8" s="45">
        <v>3.0295661582894614E-3</v>
      </c>
      <c r="H8" s="45">
        <v>-3.7736201471537606E-4</v>
      </c>
      <c r="I8" s="45">
        <v>3.5016908079767923E-36</v>
      </c>
      <c r="J8" s="7"/>
      <c r="K8" s="7"/>
      <c r="L8" s="7"/>
      <c r="M8" s="7"/>
      <c r="N8" s="7"/>
      <c r="O8" s="7"/>
      <c r="P8" s="7"/>
      <c r="Q8" s="7"/>
      <c r="R8" s="7"/>
      <c r="S8" s="7"/>
    </row>
    <row r="9" spans="1:21" ht="15" customHeight="1" thickBot="1" x14ac:dyDescent="0.35">
      <c r="A9" s="7"/>
      <c r="B9" s="7"/>
      <c r="C9" s="59" t="s">
        <v>25</v>
      </c>
      <c r="D9" s="36">
        <v>6.0367587523795785E-3</v>
      </c>
      <c r="E9" s="48">
        <v>2.6352915992602392E-3</v>
      </c>
      <c r="F9" s="36">
        <v>-1.210199497029174E-4</v>
      </c>
      <c r="G9" s="36">
        <v>4.4843698689721122E-4</v>
      </c>
      <c r="H9" s="36">
        <v>-4.1643964601223129E-4</v>
      </c>
      <c r="I9" s="36">
        <v>2.4074124304840449E-36</v>
      </c>
      <c r="J9" s="7"/>
      <c r="K9" s="7"/>
      <c r="L9" s="7"/>
      <c r="M9" s="7"/>
      <c r="N9" s="7"/>
      <c r="O9" s="7"/>
      <c r="P9" s="7"/>
      <c r="Q9" s="7"/>
      <c r="R9" s="7"/>
      <c r="S9" s="7"/>
    </row>
    <row r="10" spans="1:21" ht="15" customHeight="1" thickBot="1" x14ac:dyDescent="0.35">
      <c r="A10" s="7"/>
      <c r="B10" s="7"/>
      <c r="C10" s="59" t="s">
        <v>26</v>
      </c>
      <c r="D10" s="36">
        <v>-2.6161109285891579E-3</v>
      </c>
      <c r="E10" s="36">
        <v>-1.210199497029174E-4</v>
      </c>
      <c r="F10" s="48">
        <v>4.7515604189940491E-4</v>
      </c>
      <c r="G10" s="36">
        <v>1.9980580956258974E-4</v>
      </c>
      <c r="H10" s="36">
        <v>-1.7509572385480528E-4</v>
      </c>
      <c r="I10" s="36">
        <v>1.1161639450426026E-35</v>
      </c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21" ht="15" customHeight="1" thickBot="1" x14ac:dyDescent="0.35">
      <c r="A11" s="7"/>
      <c r="B11" s="7"/>
      <c r="C11" s="59" t="s">
        <v>27</v>
      </c>
      <c r="D11" s="36">
        <v>3.0295661582894614E-3</v>
      </c>
      <c r="E11" s="36">
        <v>4.4843698689721122E-4</v>
      </c>
      <c r="F11" s="36">
        <v>1.9980580956258974E-4</v>
      </c>
      <c r="G11" s="48">
        <v>8.8862337274193428E-4</v>
      </c>
      <c r="H11" s="36">
        <v>-3.7864594634170031E-4</v>
      </c>
      <c r="I11" s="36">
        <v>8.3165156689448822E-36</v>
      </c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21" ht="15" customHeight="1" thickBot="1" x14ac:dyDescent="0.35">
      <c r="A12" s="7"/>
      <c r="B12" s="7"/>
      <c r="C12" s="59" t="s">
        <v>8</v>
      </c>
      <c r="D12" s="36">
        <v>-3.7736201471537606E-4</v>
      </c>
      <c r="E12" s="36">
        <v>-4.1643964601223129E-4</v>
      </c>
      <c r="F12" s="36">
        <v>-1.7509572385480528E-4</v>
      </c>
      <c r="G12" s="36">
        <v>-3.7864594634170031E-4</v>
      </c>
      <c r="H12" s="48">
        <v>4.9597309660541001E-4</v>
      </c>
      <c r="I12" s="36">
        <v>-1.7508454039883961E-36</v>
      </c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1" ht="15" customHeight="1" thickBot="1" x14ac:dyDescent="0.35">
      <c r="A13" s="7"/>
      <c r="B13" s="7"/>
      <c r="C13" s="60" t="s">
        <v>21</v>
      </c>
      <c r="D13" s="36">
        <v>3.5016908079767923E-36</v>
      </c>
      <c r="E13" s="36">
        <v>2.4074124304840449E-36</v>
      </c>
      <c r="F13" s="36">
        <v>1.1161639450426026E-35</v>
      </c>
      <c r="G13" s="36">
        <v>8.3165156689448822E-36</v>
      </c>
      <c r="H13" s="36">
        <v>-1.7508454039883961E-36</v>
      </c>
      <c r="I13" s="36">
        <v>3.009265538105056E-36</v>
      </c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1" ht="15" customHeight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19"/>
      <c r="K14" s="7"/>
      <c r="L14" s="7"/>
      <c r="M14" s="7"/>
      <c r="N14" s="7"/>
      <c r="O14" s="7"/>
      <c r="P14" s="7"/>
      <c r="Q14" s="7"/>
      <c r="R14" s="7"/>
      <c r="S14" s="7"/>
    </row>
    <row r="15" spans="1:21" ht="16.2" thickBot="1" x14ac:dyDescent="0.4">
      <c r="A15" s="80" t="s">
        <v>34</v>
      </c>
      <c r="B15" s="80"/>
      <c r="C15" s="80"/>
      <c r="D15" s="56">
        <v>4.3639921441226429E-2</v>
      </c>
      <c r="E15" s="56">
        <v>4.0185421570943035E-2</v>
      </c>
      <c r="F15" s="56">
        <v>0.56331113687133405</v>
      </c>
      <c r="G15" s="56">
        <v>0</v>
      </c>
      <c r="H15" s="56">
        <v>0</v>
      </c>
      <c r="I15" s="56">
        <v>0.35286452011649627</v>
      </c>
      <c r="J15" s="58" t="s">
        <v>28</v>
      </c>
      <c r="K15" s="57">
        <f>SUM(D15:I15)</f>
        <v>1.0000009999999997</v>
      </c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s="7" customFormat="1" ht="15" thickBot="1" x14ac:dyDescent="0.35">
      <c r="A16" s="80" t="s">
        <v>33</v>
      </c>
      <c r="B16" s="80"/>
      <c r="C16" s="80"/>
      <c r="D16" s="52">
        <f t="array" ref="D16:I16">MMULT(D15:I15,D8:I13)</f>
        <v>2.7841467880953354E-3</v>
      </c>
      <c r="E16" s="52">
        <v>3.0117209614085618E-4</v>
      </c>
      <c r="F16" s="52">
        <v>1.4863057705116617E-4</v>
      </c>
      <c r="G16" s="52">
        <v>2.6278349625341786E-4</v>
      </c>
      <c r="H16" s="52">
        <v>-1.3183622267689727E-4</v>
      </c>
      <c r="I16" s="52">
        <v>7.5988952433596689E-36</v>
      </c>
    </row>
    <row r="17" spans="1:21" s="7" customFormat="1" ht="15" thickBot="1" x14ac:dyDescent="0.35">
      <c r="A17" s="80" t="s">
        <v>31</v>
      </c>
      <c r="B17" s="80"/>
      <c r="C17" s="80"/>
      <c r="D17" s="54">
        <v>0.05</v>
      </c>
    </row>
    <row r="18" spans="1:21" s="7" customFormat="1" ht="15" thickBot="1" x14ac:dyDescent="0.35">
      <c r="A18" s="76" t="s">
        <v>32</v>
      </c>
      <c r="B18" s="76"/>
      <c r="C18" s="76"/>
      <c r="D18" s="53">
        <f>SUMPRODUCT(D15:I15,D4:I4)</f>
        <v>5.0000000586395754E-2</v>
      </c>
      <c r="E18" s="49"/>
      <c r="F18" s="49"/>
      <c r="G18" s="49"/>
      <c r="H18" s="49"/>
      <c r="I18" s="49"/>
    </row>
    <row r="19" spans="1:21" s="7" customFormat="1" ht="15" thickBot="1" x14ac:dyDescent="0.35">
      <c r="A19" s="76" t="s">
        <v>35</v>
      </c>
      <c r="B19" s="76"/>
      <c r="C19" s="76"/>
      <c r="D19" s="53">
        <f>SQRT(SUMPRODUCT(D16:I16,D15:I15))</f>
        <v>1.4742046469017897E-2</v>
      </c>
      <c r="E19" s="49"/>
      <c r="F19" s="49"/>
      <c r="G19" s="49"/>
      <c r="H19" s="49"/>
      <c r="I19" s="49"/>
    </row>
    <row r="20" spans="1:21" ht="15" thickBot="1" x14ac:dyDescent="0.35">
      <c r="A20" s="77" t="s">
        <v>36</v>
      </c>
      <c r="B20" s="77"/>
      <c r="C20" s="77"/>
      <c r="D20" s="55" t="s">
        <v>21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s="7" customFormat="1" x14ac:dyDescent="0.3">
      <c r="A21" s="50"/>
      <c r="B21" s="50"/>
      <c r="C21" s="50"/>
      <c r="D21" s="51"/>
    </row>
    <row r="22" spans="1:21" s="7" customFormat="1" ht="15" thickBot="1" x14ac:dyDescent="0.35">
      <c r="A22" s="50"/>
      <c r="B22" s="50"/>
      <c r="C22" s="50"/>
      <c r="D22" s="51"/>
    </row>
    <row r="23" spans="1:21" ht="15" customHeight="1" thickBot="1" x14ac:dyDescent="0.35">
      <c r="A23" s="79" t="s">
        <v>37</v>
      </c>
      <c r="B23" s="79"/>
      <c r="C23" s="79"/>
      <c r="D23" s="61"/>
      <c r="E23" s="22"/>
      <c r="F23" s="22"/>
      <c r="G23" s="22"/>
      <c r="H23" s="22"/>
      <c r="I23" s="17"/>
      <c r="J23" s="7"/>
      <c r="K23" s="29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15" thickBot="1" x14ac:dyDescent="0.35">
      <c r="A24" s="79"/>
      <c r="B24" s="79"/>
      <c r="C24" s="79"/>
      <c r="D24" s="6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15" thickBot="1" x14ac:dyDescent="0.35">
      <c r="A25" s="79"/>
      <c r="B25" s="79"/>
      <c r="C25" s="79"/>
      <c r="D25" s="61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18.600000000000001" thickBot="1" x14ac:dyDescent="0.4">
      <c r="A26" s="79"/>
      <c r="B26" s="79"/>
      <c r="C26" s="79"/>
      <c r="D26" s="61"/>
      <c r="E26" s="28"/>
      <c r="F26" s="28"/>
      <c r="G26" s="28"/>
      <c r="H26" s="28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18.600000000000001" thickBot="1" x14ac:dyDescent="0.4">
      <c r="A27" s="61"/>
      <c r="B27" s="61"/>
      <c r="C27" s="61"/>
      <c r="D27" s="61"/>
      <c r="E27" s="28"/>
      <c r="F27" s="28"/>
      <c r="G27" s="28"/>
      <c r="H27" s="28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28.05" customHeight="1" thickBot="1" x14ac:dyDescent="0.35">
      <c r="A28" s="59" t="s">
        <v>20</v>
      </c>
      <c r="B28" s="62">
        <v>4.36E-2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28.05" customHeight="1" thickBot="1" x14ac:dyDescent="0.35">
      <c r="A29" s="59" t="s">
        <v>25</v>
      </c>
      <c r="B29" s="62">
        <v>4.02E-2</v>
      </c>
      <c r="C29" s="7"/>
      <c r="D29" s="7"/>
      <c r="E29" s="7"/>
      <c r="F29" s="7"/>
      <c r="G29" s="7"/>
      <c r="H29" s="7"/>
      <c r="I29" s="7"/>
      <c r="J29" s="2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ht="28.05" customHeight="1" thickBot="1" x14ac:dyDescent="0.35">
      <c r="A30" s="59" t="s">
        <v>26</v>
      </c>
      <c r="B30" s="62">
        <v>0.56330000000000002</v>
      </c>
      <c r="C30" s="7"/>
      <c r="D30" s="7"/>
      <c r="E30" s="7"/>
      <c r="F30" s="7"/>
      <c r="G30" s="7"/>
      <c r="H30" s="7"/>
      <c r="I30" s="22"/>
      <c r="J30" s="7"/>
      <c r="K30" s="22"/>
      <c r="L30" s="22"/>
      <c r="M30" s="22"/>
      <c r="N30" s="22"/>
      <c r="O30" s="22"/>
      <c r="P30" s="22"/>
      <c r="Q30" s="22"/>
      <c r="R30" s="22"/>
      <c r="S30" s="22"/>
      <c r="T30" s="7"/>
      <c r="U30" s="7"/>
    </row>
    <row r="31" spans="1:21" ht="28.05" customHeight="1" thickBot="1" x14ac:dyDescent="0.35">
      <c r="A31" s="59" t="s">
        <v>27</v>
      </c>
      <c r="B31" s="63">
        <v>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21" ht="28.05" customHeight="1" thickBot="1" x14ac:dyDescent="0.4">
      <c r="A32" s="59" t="s">
        <v>8</v>
      </c>
      <c r="B32" s="63">
        <v>0</v>
      </c>
      <c r="C32" s="7"/>
      <c r="D32" s="7"/>
      <c r="E32" s="7"/>
      <c r="F32" s="7"/>
      <c r="G32" s="7"/>
      <c r="H32" s="7"/>
      <c r="I32" s="7"/>
      <c r="J32" s="28"/>
      <c r="K32" s="7"/>
      <c r="L32" s="7"/>
      <c r="M32" s="7"/>
    </row>
    <row r="33" spans="1:12" ht="28.05" customHeight="1" thickBot="1" x14ac:dyDescent="0.4">
      <c r="A33" s="60" t="s">
        <v>21</v>
      </c>
      <c r="B33" s="62">
        <v>0.35289999999999999</v>
      </c>
      <c r="C33" s="7"/>
      <c r="D33" s="7"/>
      <c r="E33" s="7"/>
      <c r="F33" s="7"/>
      <c r="G33" s="7"/>
      <c r="H33" s="7"/>
      <c r="I33" s="28"/>
      <c r="J33" s="28"/>
      <c r="K33" s="28"/>
      <c r="L33" s="28"/>
    </row>
    <row r="34" spans="1:12" ht="28.05" customHeight="1" thickBot="1" x14ac:dyDescent="0.4">
      <c r="A34" s="68" t="s">
        <v>35</v>
      </c>
      <c r="B34" s="62">
        <v>1.47E-2</v>
      </c>
      <c r="C34" s="7"/>
      <c r="D34" s="7"/>
      <c r="E34" s="7"/>
      <c r="F34" s="7"/>
      <c r="G34" s="7"/>
      <c r="H34" s="7"/>
      <c r="I34" s="28"/>
      <c r="J34" s="7"/>
      <c r="K34" s="28"/>
      <c r="L34" s="28"/>
    </row>
  </sheetData>
  <mergeCells count="10">
    <mergeCell ref="A18:C18"/>
    <mergeCell ref="A19:C19"/>
    <mergeCell ref="A20:C20"/>
    <mergeCell ref="A1:C1"/>
    <mergeCell ref="A23:C26"/>
    <mergeCell ref="A15:C15"/>
    <mergeCell ref="A16:C16"/>
    <mergeCell ref="A3:B3"/>
    <mergeCell ref="A5:B5"/>
    <mergeCell ref="A17:C1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sqref="A1:B1"/>
    </sheetView>
  </sheetViews>
  <sheetFormatPr defaultRowHeight="14.4" x14ac:dyDescent="0.3"/>
  <cols>
    <col min="1" max="1" width="34" customWidth="1"/>
    <col min="2" max="2" width="21.88671875" customWidth="1"/>
    <col min="3" max="3" width="18.6640625" customWidth="1"/>
    <col min="4" max="4" width="17.44140625" customWidth="1"/>
    <col min="5" max="5" width="31.6640625" customWidth="1"/>
    <col min="6" max="6" width="16.88671875" customWidth="1"/>
    <col min="7" max="7" width="25.5546875" customWidth="1"/>
    <col min="8" max="8" width="29.6640625" customWidth="1"/>
    <col min="9" max="9" width="16.44140625" customWidth="1"/>
    <col min="12" max="12" width="21.44140625" customWidth="1"/>
  </cols>
  <sheetData>
    <row r="1" spans="1:17" ht="18.600000000000001" thickBot="1" x14ac:dyDescent="0.4">
      <c r="A1" s="78" t="s">
        <v>12</v>
      </c>
      <c r="B1" s="78"/>
    </row>
    <row r="2" spans="1:17" ht="15" thickBot="1" x14ac:dyDescent="0.35"/>
    <row r="3" spans="1:17" ht="15" customHeight="1" thickBot="1" x14ac:dyDescent="0.35">
      <c r="A3" s="85" t="s">
        <v>13</v>
      </c>
      <c r="B3" s="85"/>
      <c r="C3" s="7"/>
      <c r="D3" s="41" t="s">
        <v>20</v>
      </c>
      <c r="E3" s="41" t="s">
        <v>25</v>
      </c>
      <c r="F3" s="41" t="s">
        <v>26</v>
      </c>
      <c r="G3" s="41" t="s">
        <v>27</v>
      </c>
      <c r="H3" s="41" t="s">
        <v>8</v>
      </c>
      <c r="I3" s="46" t="s">
        <v>21</v>
      </c>
      <c r="J3" s="7"/>
      <c r="K3" s="7"/>
      <c r="L3" s="7"/>
      <c r="M3" s="7"/>
      <c r="N3" s="7"/>
      <c r="O3" s="7"/>
      <c r="P3" s="7"/>
      <c r="Q3" s="7"/>
    </row>
    <row r="4" spans="1:17" ht="15" thickBot="1" x14ac:dyDescent="0.35">
      <c r="A4" s="7"/>
      <c r="B4" s="7"/>
      <c r="C4" s="18"/>
      <c r="D4" s="36">
        <v>0.62581743366685216</v>
      </c>
      <c r="E4" s="36">
        <v>6.8808829865129525E-2</v>
      </c>
      <c r="F4" s="36">
        <v>3.4589042579381966E-2</v>
      </c>
      <c r="G4" s="36">
        <v>2.8148562376513645E-2</v>
      </c>
      <c r="H4" s="36">
        <v>-2.9256289708259092E-2</v>
      </c>
      <c r="I4" s="36">
        <v>1.2465753424657517E-3</v>
      </c>
      <c r="J4" s="7"/>
      <c r="K4" s="7"/>
      <c r="L4" s="7"/>
      <c r="M4" s="7"/>
      <c r="N4" s="7"/>
      <c r="O4" s="7"/>
      <c r="P4" s="7"/>
      <c r="Q4" s="7"/>
    </row>
    <row r="5" spans="1:17" ht="15" thickBot="1" x14ac:dyDescent="0.35">
      <c r="A5" s="85" t="s">
        <v>14</v>
      </c>
      <c r="B5" s="8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thickBot="1" x14ac:dyDescent="0.35">
      <c r="A6" s="7"/>
      <c r="B6" s="7"/>
      <c r="C6" s="18"/>
      <c r="D6" s="18"/>
      <c r="E6" s="18"/>
      <c r="F6" s="18"/>
      <c r="G6" s="18"/>
      <c r="H6" s="18"/>
      <c r="I6" s="18"/>
      <c r="J6" s="7"/>
      <c r="K6" s="7"/>
      <c r="L6" s="7"/>
      <c r="M6" s="7"/>
      <c r="N6" s="7"/>
      <c r="O6" s="7"/>
      <c r="P6" s="7"/>
      <c r="Q6" s="7"/>
    </row>
    <row r="7" spans="1:17" ht="15" customHeight="1" thickBot="1" x14ac:dyDescent="0.35">
      <c r="A7" s="7"/>
      <c r="B7" s="7"/>
      <c r="C7" s="41"/>
      <c r="D7" s="41" t="s">
        <v>20</v>
      </c>
      <c r="E7" s="41" t="s">
        <v>25</v>
      </c>
      <c r="F7" s="41" t="s">
        <v>26</v>
      </c>
      <c r="G7" s="41" t="s">
        <v>27</v>
      </c>
      <c r="H7" s="41" t="s">
        <v>8</v>
      </c>
      <c r="I7" s="46" t="s">
        <v>21</v>
      </c>
      <c r="J7" s="7"/>
      <c r="K7" s="7"/>
      <c r="L7" s="7"/>
      <c r="M7" s="7"/>
      <c r="N7" s="7"/>
      <c r="O7" s="7"/>
    </row>
    <row r="8" spans="1:17" ht="15" thickBot="1" x14ac:dyDescent="0.35">
      <c r="A8" s="7"/>
      <c r="B8" s="7"/>
      <c r="C8" s="59" t="s">
        <v>20</v>
      </c>
      <c r="D8" s="47">
        <v>9.2008449636684767E-2</v>
      </c>
      <c r="E8" s="45">
        <v>6.0367587523795785E-3</v>
      </c>
      <c r="F8" s="45">
        <v>-2.6161109285891579E-3</v>
      </c>
      <c r="G8" s="45">
        <v>3.0295661582894614E-3</v>
      </c>
      <c r="H8" s="45">
        <v>-3.7736201471537606E-4</v>
      </c>
      <c r="I8" s="45">
        <v>3.5016908079767923E-36</v>
      </c>
      <c r="J8" s="7"/>
      <c r="K8" s="7"/>
      <c r="L8" s="7"/>
      <c r="M8" s="7"/>
      <c r="N8" s="7"/>
      <c r="O8" s="7"/>
    </row>
    <row r="9" spans="1:17" ht="42" thickBot="1" x14ac:dyDescent="0.35">
      <c r="A9" s="7"/>
      <c r="B9" s="7"/>
      <c r="C9" s="59" t="s">
        <v>25</v>
      </c>
      <c r="D9" s="36">
        <v>6.0367587523795785E-3</v>
      </c>
      <c r="E9" s="48">
        <v>2.6352915992602392E-3</v>
      </c>
      <c r="F9" s="36">
        <v>-1.210199497029174E-4</v>
      </c>
      <c r="G9" s="36">
        <v>4.4843698689721122E-4</v>
      </c>
      <c r="H9" s="36">
        <v>-4.1643964601223129E-4</v>
      </c>
      <c r="I9" s="36">
        <v>2.4074124304840449E-36</v>
      </c>
      <c r="J9" s="7"/>
      <c r="K9" s="7"/>
      <c r="L9" s="7"/>
      <c r="M9" s="7"/>
      <c r="N9" s="7"/>
      <c r="O9" s="7"/>
    </row>
    <row r="10" spans="1:17" ht="15" customHeight="1" thickBot="1" x14ac:dyDescent="0.35">
      <c r="A10" s="7"/>
      <c r="B10" s="7"/>
      <c r="C10" s="59" t="s">
        <v>26</v>
      </c>
      <c r="D10" s="36">
        <v>-2.6161109285891579E-3</v>
      </c>
      <c r="E10" s="36">
        <v>-1.210199497029174E-4</v>
      </c>
      <c r="F10" s="48">
        <v>4.7515604189940491E-4</v>
      </c>
      <c r="G10" s="36">
        <v>1.9980580956258974E-4</v>
      </c>
      <c r="H10" s="36">
        <v>-1.7509572385480528E-4</v>
      </c>
      <c r="I10" s="36">
        <v>1.1161639450426026E-35</v>
      </c>
      <c r="J10" s="7"/>
      <c r="K10" s="7"/>
      <c r="L10" s="7"/>
      <c r="M10" s="7"/>
      <c r="N10" s="7"/>
      <c r="O10" s="7"/>
    </row>
    <row r="11" spans="1:17" ht="28.2" thickBot="1" x14ac:dyDescent="0.35">
      <c r="A11" s="7"/>
      <c r="B11" s="7"/>
      <c r="C11" s="59" t="s">
        <v>27</v>
      </c>
      <c r="D11" s="36">
        <v>3.0295661582894614E-3</v>
      </c>
      <c r="E11" s="36">
        <v>4.4843698689721122E-4</v>
      </c>
      <c r="F11" s="36">
        <v>1.9980580956258974E-4</v>
      </c>
      <c r="G11" s="48">
        <v>8.8862337274193428E-4</v>
      </c>
      <c r="H11" s="36">
        <v>-3.7864594634170031E-4</v>
      </c>
      <c r="I11" s="36">
        <v>8.3165156689448822E-36</v>
      </c>
      <c r="J11" s="7"/>
      <c r="K11" s="7"/>
      <c r="L11" s="7"/>
      <c r="M11" s="7"/>
      <c r="N11" s="7"/>
      <c r="O11" s="7"/>
    </row>
    <row r="12" spans="1:17" ht="28.2" thickBot="1" x14ac:dyDescent="0.35">
      <c r="A12" s="7"/>
      <c r="B12" s="7"/>
      <c r="C12" s="59" t="s">
        <v>8</v>
      </c>
      <c r="D12" s="36">
        <v>-3.7736201471537606E-4</v>
      </c>
      <c r="E12" s="36">
        <v>-4.1643964601223129E-4</v>
      </c>
      <c r="F12" s="36">
        <v>-1.7509572385480528E-4</v>
      </c>
      <c r="G12" s="36">
        <v>-3.7864594634170031E-4</v>
      </c>
      <c r="H12" s="48">
        <v>4.9597309660541001E-4</v>
      </c>
      <c r="I12" s="36">
        <v>-1.7508454039883961E-36</v>
      </c>
      <c r="J12" s="7"/>
      <c r="K12" s="7"/>
      <c r="L12" s="7"/>
      <c r="M12" s="7"/>
      <c r="N12" s="7"/>
      <c r="O12" s="7"/>
    </row>
    <row r="13" spans="1:17" ht="15" thickBot="1" x14ac:dyDescent="0.35">
      <c r="A13" s="7"/>
      <c r="B13" s="7"/>
      <c r="C13" s="60" t="s">
        <v>21</v>
      </c>
      <c r="D13" s="36">
        <v>3.5016908079767923E-36</v>
      </c>
      <c r="E13" s="36">
        <v>2.4074124304840449E-36</v>
      </c>
      <c r="F13" s="36">
        <v>1.1161639450426026E-35</v>
      </c>
      <c r="G13" s="36">
        <v>8.3165156689448822E-36</v>
      </c>
      <c r="H13" s="36">
        <v>-1.7508454039883961E-36</v>
      </c>
      <c r="I13" s="36">
        <v>3.009265538105056E-36</v>
      </c>
      <c r="J13" s="7"/>
      <c r="K13" s="7"/>
      <c r="L13" s="7"/>
      <c r="M13" s="7"/>
      <c r="N13" s="7"/>
      <c r="O13" s="7"/>
    </row>
    <row r="14" spans="1:17" ht="15" thickBot="1" x14ac:dyDescent="0.35">
      <c r="A14" s="7"/>
      <c r="B14" s="7"/>
      <c r="C14" s="7"/>
      <c r="D14" s="18"/>
      <c r="E14" s="18"/>
      <c r="F14" s="18"/>
      <c r="G14" s="18"/>
      <c r="H14" s="18"/>
      <c r="I14" s="7"/>
      <c r="J14" s="7"/>
      <c r="K14" s="7"/>
      <c r="L14" s="7"/>
      <c r="M14" s="7"/>
      <c r="N14" s="7"/>
      <c r="O14" s="7"/>
    </row>
    <row r="15" spans="1:17" ht="15" thickBot="1" x14ac:dyDescent="0.35">
      <c r="A15" s="86" t="s">
        <v>15</v>
      </c>
      <c r="B15" s="86"/>
      <c r="C15" s="7"/>
      <c r="D15" s="66">
        <v>0.34544380588429857</v>
      </c>
      <c r="E15" s="66">
        <v>0</v>
      </c>
      <c r="F15" s="66">
        <v>0.65455619411570154</v>
      </c>
      <c r="G15" s="66">
        <v>0</v>
      </c>
      <c r="H15" s="66">
        <v>0</v>
      </c>
      <c r="I15" s="66">
        <v>0</v>
      </c>
      <c r="J15" s="64" t="s">
        <v>28</v>
      </c>
      <c r="K15" s="67">
        <f>SUM(D15:I15)</f>
        <v>1</v>
      </c>
      <c r="L15" s="7"/>
      <c r="M15" s="7"/>
      <c r="N15" s="7"/>
      <c r="O15" s="7"/>
    </row>
    <row r="16" spans="1:17" ht="15" thickBot="1" x14ac:dyDescent="0.35">
      <c r="A16" s="20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5" thickBot="1" x14ac:dyDescent="0.35">
      <c r="A17" s="85" t="s">
        <v>16</v>
      </c>
      <c r="B17" s="85"/>
      <c r="C17" s="7"/>
      <c r="D17" s="36">
        <f t="array" ref="D17:I17">MMULT(D15:I15,D8:I13)</f>
        <v>3.007135740320838E-2</v>
      </c>
      <c r="E17" s="36">
        <v>2.0061465609377362E-3</v>
      </c>
      <c r="F17" s="36">
        <v>-5.9270298539058984E-4</v>
      </c>
      <c r="G17" s="36">
        <v>1.1773289941672802E-3</v>
      </c>
      <c r="H17" s="36">
        <v>-2.4496736117178141E-4</v>
      </c>
      <c r="I17" s="36">
        <v>8.5155576385000967E-36</v>
      </c>
      <c r="J17" s="7"/>
      <c r="K17" s="7"/>
      <c r="L17" s="7"/>
      <c r="M17" s="7"/>
      <c r="N17" s="7"/>
      <c r="O17" s="7"/>
      <c r="P17" s="7"/>
      <c r="Q17" s="7"/>
    </row>
    <row r="18" spans="1:17" ht="15" thickBot="1" x14ac:dyDescent="0.3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5" thickBot="1" x14ac:dyDescent="0.35">
      <c r="A19" s="87" t="s">
        <v>40</v>
      </c>
      <c r="B19" s="87"/>
      <c r="C19" s="87"/>
      <c r="D19" s="54">
        <v>0.1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15" thickBot="1" x14ac:dyDescent="0.35">
      <c r="A20" s="82" t="s">
        <v>38</v>
      </c>
      <c r="B20" s="82"/>
      <c r="C20" s="82"/>
      <c r="D20" s="54">
        <f>SQRT(SUMPRODUCT(D17:I17,D15:I15))</f>
        <v>0.10000003369555933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7" ht="15" thickBot="1" x14ac:dyDescent="0.35">
      <c r="A21" s="82" t="s">
        <v>39</v>
      </c>
      <c r="B21" s="82"/>
      <c r="C21" s="82"/>
      <c r="D21" s="53">
        <f>SUMPRODUCT(D15:I15,D4:I4)</f>
        <v>0.23882522814348819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5" thickBot="1" x14ac:dyDescent="0.35">
      <c r="A22" s="83" t="s">
        <v>36</v>
      </c>
      <c r="B22" s="83"/>
      <c r="C22" s="83"/>
      <c r="D22" s="55" t="s">
        <v>21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7" ht="15" thickBot="1" x14ac:dyDescent="0.35">
      <c r="A23" s="7"/>
      <c r="B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ht="15" customHeight="1" thickBot="1" x14ac:dyDescent="0.35">
      <c r="A24" s="84" t="s">
        <v>41</v>
      </c>
      <c r="B24" s="84"/>
      <c r="C24" s="84"/>
      <c r="D24" s="8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ht="15" thickBot="1" x14ac:dyDescent="0.35">
      <c r="A25" s="84"/>
      <c r="B25" s="84"/>
      <c r="C25" s="84"/>
      <c r="D25" s="84"/>
    </row>
    <row r="26" spans="1:17" ht="15" thickBot="1" x14ac:dyDescent="0.35">
      <c r="A26" s="84"/>
      <c r="B26" s="84"/>
      <c r="C26" s="84"/>
      <c r="D26" s="84"/>
    </row>
    <row r="27" spans="1:17" ht="15" thickBot="1" x14ac:dyDescent="0.35">
      <c r="A27" s="84"/>
      <c r="B27" s="84"/>
      <c r="C27" s="84"/>
      <c r="D27" s="84"/>
      <c r="E27" s="8"/>
      <c r="F27" s="8"/>
      <c r="G27" s="8"/>
      <c r="H27" s="8"/>
      <c r="I27" s="8"/>
      <c r="J27" s="8"/>
      <c r="K27" s="8"/>
    </row>
    <row r="28" spans="1:17" ht="15" thickBot="1" x14ac:dyDescent="0.35">
      <c r="A28" s="65"/>
      <c r="B28" s="65"/>
      <c r="C28" s="65"/>
      <c r="D28" s="65"/>
    </row>
    <row r="29" spans="1:17" ht="18.75" customHeight="1" thickBot="1" x14ac:dyDescent="0.35">
      <c r="A29" s="69" t="s">
        <v>20</v>
      </c>
      <c r="B29" s="62">
        <v>0.34539999999999998</v>
      </c>
    </row>
    <row r="30" spans="1:17" ht="18.75" customHeight="1" thickBot="1" x14ac:dyDescent="0.35">
      <c r="A30" s="69" t="s">
        <v>25</v>
      </c>
      <c r="B30" s="63">
        <v>0</v>
      </c>
    </row>
    <row r="31" spans="1:17" ht="18.75" customHeight="1" thickBot="1" x14ac:dyDescent="0.35">
      <c r="A31" s="69" t="s">
        <v>26</v>
      </c>
      <c r="B31" s="62">
        <v>0.65459999999999996</v>
      </c>
    </row>
    <row r="32" spans="1:17" ht="18.75" customHeight="1" thickBot="1" x14ac:dyDescent="0.35">
      <c r="A32" s="69" t="s">
        <v>27</v>
      </c>
      <c r="B32" s="63">
        <v>0</v>
      </c>
    </row>
    <row r="33" spans="1:2" ht="18.75" customHeight="1" thickBot="1" x14ac:dyDescent="0.35">
      <c r="A33" s="69" t="s">
        <v>8</v>
      </c>
      <c r="B33" s="63">
        <v>0</v>
      </c>
    </row>
    <row r="34" spans="1:2" ht="18.75" customHeight="1" thickBot="1" x14ac:dyDescent="0.35">
      <c r="A34" s="60" t="s">
        <v>21</v>
      </c>
      <c r="B34" s="63">
        <v>0</v>
      </c>
    </row>
    <row r="35" spans="1:2" ht="18.75" customHeight="1" thickBot="1" x14ac:dyDescent="0.35">
      <c r="A35" s="70" t="s">
        <v>39</v>
      </c>
      <c r="B35" s="62">
        <v>0.23880000000000001</v>
      </c>
    </row>
  </sheetData>
  <mergeCells count="10">
    <mergeCell ref="A1:B1"/>
    <mergeCell ref="A15:B15"/>
    <mergeCell ref="A17:B17"/>
    <mergeCell ref="A19:C19"/>
    <mergeCell ref="A20:C20"/>
    <mergeCell ref="A21:C21"/>
    <mergeCell ref="A22:C22"/>
    <mergeCell ref="A24:D27"/>
    <mergeCell ref="A3:B3"/>
    <mergeCell ref="A5:B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Identifikace</vt:lpstr>
      <vt:lpstr>Výchozí data</vt:lpstr>
      <vt:lpstr>Markowitzův model</vt:lpstr>
      <vt:lpstr>Sharpeho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ramik</cp:lastModifiedBy>
  <dcterms:created xsi:type="dcterms:W3CDTF">2014-12-24T11:44:33Z</dcterms:created>
  <dcterms:modified xsi:type="dcterms:W3CDTF">2016-11-22T21:19:02Z</dcterms:modified>
</cp:coreProperties>
</file>