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luopava-my.sharepoint.com/personal/pry0009_ad_slu_cz/Documents/Dokumenty/10_Vyuka/10 Ekonomika podniku/20 seminare/02/10 Výpočty/"/>
    </mc:Choice>
  </mc:AlternateContent>
  <xr:revisionPtr revIDLastSave="3" documentId="13_ncr:1_{325D97A1-FC2A-426B-ABF5-EF1AE4CE32F9}" xr6:coauthVersionLast="47" xr6:coauthVersionMax="47" xr10:uidLastSave="{CAE96F7C-467B-424B-938D-D15C711EB437}"/>
  <bookViews>
    <workbookView xWindow="-120" yWindow="-120" windowWidth="29040" windowHeight="15720" activeTab="4" xr2:uid="{00000000-000D-0000-FFFF-FFFF00000000}"/>
  </bookViews>
  <sheets>
    <sheet name="příklad 1" sheetId="1" r:id="rId1"/>
    <sheet name="příklad 2" sheetId="2" r:id="rId2"/>
    <sheet name="příklad 3" sheetId="6" r:id="rId3"/>
    <sheet name="příklad 4" sheetId="4" r:id="rId4"/>
    <sheet name="příklad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6" l="1"/>
  <c r="E25" i="6" s="1"/>
  <c r="C28" i="6"/>
  <c r="C24" i="6"/>
  <c r="C22" i="6"/>
  <c r="C21" i="6" s="1"/>
  <c r="E24" i="6"/>
  <c r="E21" i="6" s="1"/>
  <c r="C5" i="6"/>
  <c r="C4" i="6" s="1"/>
  <c r="E8" i="6"/>
  <c r="C7" i="6"/>
  <c r="E4" i="6"/>
  <c r="C33" i="5"/>
  <c r="C25" i="5"/>
  <c r="C32" i="5"/>
  <c r="C24" i="5"/>
  <c r="E13" i="5"/>
  <c r="C15" i="5" s="1"/>
  <c r="C16" i="5" s="1"/>
  <c r="C13" i="5"/>
  <c r="E12" i="4"/>
  <c r="E8" i="4"/>
  <c r="E4" i="4"/>
  <c r="C8" i="4"/>
  <c r="C4" i="4"/>
  <c r="C19" i="2"/>
  <c r="C25" i="2" s="1"/>
  <c r="E20" i="2"/>
  <c r="E25" i="2" s="1"/>
  <c r="E12" i="2"/>
  <c r="C12" i="2"/>
  <c r="C26" i="1"/>
  <c r="C30" i="1" s="1"/>
  <c r="E30" i="1"/>
  <c r="C15" i="1"/>
  <c r="E13" i="1"/>
  <c r="C13" i="1"/>
  <c r="C31" i="6" l="1"/>
  <c r="E31" i="6"/>
  <c r="E14" i="6"/>
  <c r="C14" i="6"/>
  <c r="C16" i="6" s="1"/>
  <c r="C17" i="6" s="1"/>
  <c r="C14" i="2"/>
  <c r="C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pry0009</author>
  </authors>
  <commentList>
    <comment ref="C19" authorId="0" shapeId="0" xr:uid="{F5DFC315-00C7-4F28-9865-1CE3D6184A39}">
      <text>
        <r>
          <rPr>
            <b/>
            <sz val="9"/>
            <color indexed="81"/>
            <rFont val="Tahoma"/>
            <family val="2"/>
            <charset val="238"/>
          </rPr>
          <t>pry0009:</t>
        </r>
        <r>
          <rPr>
            <sz val="9"/>
            <color indexed="81"/>
            <rFont val="Tahoma"/>
            <family val="2"/>
            <charset val="238"/>
          </rPr>
          <t xml:space="preserve">
snížím o 140 000Kč</t>
        </r>
      </text>
    </comment>
    <comment ref="E20" authorId="0" shapeId="0" xr:uid="{155D84C3-9A00-402D-B58F-36169F522C99}">
      <text>
        <r>
          <rPr>
            <b/>
            <sz val="9"/>
            <color indexed="81"/>
            <rFont val="Tahoma"/>
            <family val="2"/>
            <charset val="238"/>
          </rPr>
          <t>pry0009:</t>
        </r>
        <r>
          <rPr>
            <sz val="9"/>
            <color indexed="81"/>
            <rFont val="Tahoma"/>
            <family val="2"/>
            <charset val="238"/>
          </rPr>
          <t xml:space="preserve">
snížím o 140 000Kč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student</author>
  </authors>
  <commentList>
    <comment ref="C22" authorId="0" shapeId="0" xr:uid="{A4BB0383-2D6D-4A5A-8499-12AC1454F8BD}">
      <text>
        <r>
          <rPr>
            <b/>
            <sz val="9"/>
            <color indexed="81"/>
            <rFont val="Tahoma"/>
            <family val="2"/>
            <charset val="238"/>
          </rPr>
          <t>student:</t>
        </r>
        <r>
          <rPr>
            <sz val="9"/>
            <color indexed="81"/>
            <rFont val="Tahoma"/>
            <family val="2"/>
            <charset val="238"/>
          </rPr>
          <t xml:space="preserve">
- 85 000</t>
        </r>
      </text>
    </comment>
    <comment ref="E24" authorId="0" shapeId="0" xr:uid="{AAD753D9-C2F4-43D7-8D44-ACE8114B43AB}">
      <text>
        <r>
          <rPr>
            <b/>
            <sz val="9"/>
            <color indexed="81"/>
            <rFont val="Tahoma"/>
            <family val="2"/>
            <charset val="238"/>
          </rPr>
          <t>student:</t>
        </r>
        <r>
          <rPr>
            <sz val="9"/>
            <color indexed="81"/>
            <rFont val="Tahoma"/>
            <family val="2"/>
            <charset val="238"/>
          </rPr>
          <t xml:space="preserve">
doplním rozdíl</t>
        </r>
      </text>
    </comment>
    <comment ref="C28" authorId="0" shapeId="0" xr:uid="{B9786454-BD6F-41E5-BC5E-E70A926A3F7C}">
      <text>
        <r>
          <rPr>
            <b/>
            <sz val="9"/>
            <color indexed="81"/>
            <rFont val="Tahoma"/>
            <family val="2"/>
            <charset val="238"/>
          </rPr>
          <t>student:</t>
        </r>
        <r>
          <rPr>
            <sz val="9"/>
            <color indexed="81"/>
            <rFont val="Tahoma"/>
            <family val="2"/>
            <charset val="238"/>
          </rPr>
          <t xml:space="preserve">
- 30 000
+ 85 000
- 20 000</t>
        </r>
      </text>
    </comment>
    <comment ref="E28" authorId="0" shapeId="0" xr:uid="{ABE03085-80F5-4A53-A6A4-3203FFBA2871}">
      <text>
        <r>
          <rPr>
            <b/>
            <sz val="9"/>
            <color indexed="81"/>
            <rFont val="Tahoma"/>
            <family val="2"/>
            <charset val="238"/>
          </rPr>
          <t>student:</t>
        </r>
        <r>
          <rPr>
            <sz val="9"/>
            <color indexed="81"/>
            <rFont val="Tahoma"/>
            <family val="2"/>
            <charset val="238"/>
          </rPr>
          <t xml:space="preserve">
- 20 000</t>
        </r>
      </text>
    </comment>
    <comment ref="C29" authorId="0" shapeId="0" xr:uid="{2319204A-0908-4341-9985-61A8D8C82072}">
      <text>
        <r>
          <rPr>
            <b/>
            <sz val="9"/>
            <color indexed="81"/>
            <rFont val="Tahoma"/>
            <family val="2"/>
            <charset val="238"/>
          </rPr>
          <t>student:</t>
        </r>
        <r>
          <rPr>
            <sz val="9"/>
            <color indexed="81"/>
            <rFont val="Tahoma"/>
            <family val="2"/>
            <charset val="238"/>
          </rPr>
          <t xml:space="preserve">
+ 30 000</t>
        </r>
      </text>
    </comment>
  </commentList>
</comments>
</file>

<file path=xl/sharedStrings.xml><?xml version="1.0" encoding="utf-8"?>
<sst xmlns="http://schemas.openxmlformats.org/spreadsheetml/2006/main" count="174" uniqueCount="78">
  <si>
    <t>Aktiva</t>
  </si>
  <si>
    <t>Pasiva</t>
  </si>
  <si>
    <t>Budova</t>
  </si>
  <si>
    <t>Základní kapitál</t>
  </si>
  <si>
    <t>Zásoby materiálu</t>
  </si>
  <si>
    <t>Nerozdělený zisk</t>
  </si>
  <si>
    <t>Zásoby hotových výrobků</t>
  </si>
  <si>
    <t>Kontokorentní úvěr</t>
  </si>
  <si>
    <t>Pohledávky</t>
  </si>
  <si>
    <t>Závazky u dodavatelů</t>
  </si>
  <si>
    <t>Software</t>
  </si>
  <si>
    <t>Služební automobil</t>
  </si>
  <si>
    <t>Dlouhodobé úvěry</t>
  </si>
  <si>
    <t>Bankovní účet</t>
  </si>
  <si>
    <t>Závazky k zaměstnancům</t>
  </si>
  <si>
    <t>Hotovostní peníze</t>
  </si>
  <si>
    <t>AKTIVA CELKEM</t>
  </si>
  <si>
    <t>PASIVA CELKEM</t>
  </si>
  <si>
    <t>Rozdíl</t>
  </si>
  <si>
    <t>Výsledek:</t>
  </si>
  <si>
    <t>Aktiva </t>
  </si>
  <si>
    <t>Pasiva </t>
  </si>
  <si>
    <t>Výrobky </t>
  </si>
  <si>
    <t>Závazky z obchodního styku </t>
  </si>
  <si>
    <t>Vklad na bankovním účtu </t>
  </si>
  <si>
    <t>Základní kapitál </t>
  </si>
  <si>
    <t>Budovy (kancelář) </t>
  </si>
  <si>
    <t>Závazky vůči zaměstnancům </t>
  </si>
  <si>
    <t>Pohledávky u odběratelů </t>
  </si>
  <si>
    <t>Krátkodobé bankovní úvěry </t>
  </si>
  <si>
    <t>Pokladna </t>
  </si>
  <si>
    <t>Stroje, přístroje a zařízení </t>
  </si>
  <si>
    <t>1)</t>
  </si>
  <si>
    <t>2)</t>
  </si>
  <si>
    <t>AKTIVA</t>
  </si>
  <si>
    <t>PASIVA</t>
  </si>
  <si>
    <t>Stálá aktiva</t>
  </si>
  <si>
    <t>Vlastní zdroje krytí</t>
  </si>
  <si>
    <t>Dlouhodobý hmotný majetek</t>
  </si>
  <si>
    <t>Rezervní fond</t>
  </si>
  <si>
    <t>Oběžný majetek</t>
  </si>
  <si>
    <t>Výsledek hospodaření</t>
  </si>
  <si>
    <t>Zásoby – výrobky</t>
  </si>
  <si>
    <t>Cizí zdroje krytí</t>
  </si>
  <si>
    <t>Úvěr</t>
  </si>
  <si>
    <t>Peněžní prostředky – hotovost</t>
  </si>
  <si>
    <t>Závazky – dodavatelé</t>
  </si>
  <si>
    <t>Zásoby - materiál</t>
  </si>
  <si>
    <t xml:space="preserve">              - finanční úřad</t>
  </si>
  <si>
    <t xml:space="preserve">              - ostatní</t>
  </si>
  <si>
    <t xml:space="preserve">              - zaměstnanci</t>
  </si>
  <si>
    <t>Dlouhodobý nehm. Majetek software</t>
  </si>
  <si>
    <t>BÚ</t>
  </si>
  <si>
    <t>V tis. Kč</t>
  </si>
  <si>
    <t>Dlouhodobý majetek</t>
  </si>
  <si>
    <t>Vlastní kapitál</t>
  </si>
  <si>
    <t>Auto</t>
  </si>
  <si>
    <t>Základní kapitál-vklady</t>
  </si>
  <si>
    <t>Dodávka</t>
  </si>
  <si>
    <t>PC</t>
  </si>
  <si>
    <t>Cizí zdroje</t>
  </si>
  <si>
    <t>Dlouhodobý bankovní úvěr</t>
  </si>
  <si>
    <t>Pohledávky za společníky (600-220-80-200)</t>
  </si>
  <si>
    <t>Krátkodobý úvěr</t>
  </si>
  <si>
    <t>Zásoby-materiál</t>
  </si>
  <si>
    <t>Materiál na skladě</t>
  </si>
  <si>
    <t>Závazky u zaměstnanců</t>
  </si>
  <si>
    <t>Dlouhodobé cenné papíry</t>
  </si>
  <si>
    <t>Dlouhodobé bankovní úvěry</t>
  </si>
  <si>
    <t>Stroje a přístroje</t>
  </si>
  <si>
    <t>Budovy, haly, stavby</t>
  </si>
  <si>
    <t xml:space="preserve">Krátkodobé bankovní úvěry </t>
  </si>
  <si>
    <t>Nedokončené výrobky</t>
  </si>
  <si>
    <t>Bankovní účty</t>
  </si>
  <si>
    <t>Cizí zdroje krytí:</t>
  </si>
  <si>
    <t>celkem</t>
  </si>
  <si>
    <t>3)</t>
  </si>
  <si>
    <t>(aktiva = pasiva = 4 295 000Kč)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</si>
</sst>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3" fontId="0" fillId="0" borderId="0" xfId="0" applyNumberFormat="1"/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2" fillId="0" borderId="0" xfId="0" applyNumberFormat="1" applyFont="1"/>
    <xf numFmtId="10" fontId="3" fillId="0" borderId="0" xfId="1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30"/>
  <sheetViews>
    <sheetView workbookViewId="0">
      <selection activeCell="B15" sqref="B15:C15"/>
    </sheetView>
  </sheetViews>
  <sheetFormatPr defaultRowHeight="15" x14ac:dyDescent="0.25"/>
  <cols>
    <col min="2" max="2" width="30.42578125" customWidth="1"/>
    <col min="3" max="3" width="20.85546875" customWidth="1"/>
    <col min="4" max="4" width="31.28515625" customWidth="1"/>
    <col min="5" max="5" width="21.85546875" customWidth="1"/>
  </cols>
  <sheetData>
    <row r="3" spans="2:5" ht="15" customHeight="1" x14ac:dyDescent="0.25">
      <c r="B3" s="19" t="s">
        <v>0</v>
      </c>
      <c r="C3" s="19"/>
      <c r="D3" s="19" t="s">
        <v>1</v>
      </c>
      <c r="E3" s="19"/>
    </row>
    <row r="4" spans="2:5" ht="15" customHeight="1" x14ac:dyDescent="0.25">
      <c r="B4" s="1" t="s">
        <v>2</v>
      </c>
      <c r="C4" s="5">
        <v>1900000</v>
      </c>
      <c r="D4" s="1" t="s">
        <v>3</v>
      </c>
      <c r="E4" s="5">
        <v>1440000</v>
      </c>
    </row>
    <row r="5" spans="2:5" ht="15" customHeight="1" x14ac:dyDescent="0.25">
      <c r="B5" s="1" t="s">
        <v>4</v>
      </c>
      <c r="C5" s="5">
        <v>120000</v>
      </c>
      <c r="D5" s="1" t="s">
        <v>5</v>
      </c>
      <c r="E5" s="5">
        <v>90000</v>
      </c>
    </row>
    <row r="6" spans="2:5" ht="15" customHeight="1" x14ac:dyDescent="0.25">
      <c r="B6" s="1" t="s">
        <v>6</v>
      </c>
      <c r="C6" s="5">
        <v>18000</v>
      </c>
      <c r="D6" s="1" t="s">
        <v>7</v>
      </c>
      <c r="E6" s="5">
        <v>150000</v>
      </c>
    </row>
    <row r="7" spans="2:5" ht="15" customHeight="1" x14ac:dyDescent="0.25">
      <c r="B7" s="1" t="s">
        <v>8</v>
      </c>
      <c r="C7" s="5">
        <v>20000</v>
      </c>
      <c r="D7" s="1" t="s">
        <v>9</v>
      </c>
      <c r="E7" s="5">
        <v>300000</v>
      </c>
    </row>
    <row r="8" spans="2:5" ht="15" customHeight="1" x14ac:dyDescent="0.25">
      <c r="B8" s="1" t="s">
        <v>10</v>
      </c>
      <c r="C8" s="5">
        <v>100000</v>
      </c>
      <c r="D8" s="1" t="s">
        <v>12</v>
      </c>
      <c r="E8" s="5">
        <v>900000</v>
      </c>
    </row>
    <row r="9" spans="2:5" ht="15" customHeight="1" x14ac:dyDescent="0.25">
      <c r="B9" s="2" t="s">
        <v>11</v>
      </c>
      <c r="C9" s="6">
        <v>430000</v>
      </c>
      <c r="D9" s="3" t="s">
        <v>14</v>
      </c>
      <c r="E9" s="5">
        <v>50000</v>
      </c>
    </row>
    <row r="10" spans="2:5" ht="15" customHeight="1" x14ac:dyDescent="0.25">
      <c r="B10" s="1" t="s">
        <v>13</v>
      </c>
      <c r="C10" s="5">
        <v>220000</v>
      </c>
    </row>
    <row r="11" spans="2:5" ht="15" customHeight="1" x14ac:dyDescent="0.25">
      <c r="B11" s="3" t="s">
        <v>15</v>
      </c>
      <c r="C11" s="7">
        <v>20000</v>
      </c>
      <c r="D11" s="1"/>
      <c r="E11" s="1"/>
    </row>
    <row r="12" spans="2:5" ht="15" customHeight="1" x14ac:dyDescent="0.25">
      <c r="B12" s="3"/>
      <c r="C12" s="7"/>
      <c r="D12" s="1"/>
      <c r="E12" s="1"/>
    </row>
    <row r="13" spans="2:5" ht="15" customHeight="1" x14ac:dyDescent="0.25">
      <c r="B13" s="1" t="s">
        <v>16</v>
      </c>
      <c r="C13" s="5">
        <f>SUM(C4:C12)</f>
        <v>2828000</v>
      </c>
      <c r="D13" s="1" t="s">
        <v>17</v>
      </c>
      <c r="E13" s="5">
        <f>SUM(E4:E12)</f>
        <v>2930000</v>
      </c>
    </row>
    <row r="14" spans="2:5" ht="15.75" x14ac:dyDescent="0.25">
      <c r="B14" s="4"/>
    </row>
    <row r="15" spans="2:5" x14ac:dyDescent="0.25">
      <c r="B15" s="9" t="s">
        <v>18</v>
      </c>
      <c r="C15" s="10">
        <f>E13-C13</f>
        <v>102000</v>
      </c>
    </row>
    <row r="17" spans="2:5" x14ac:dyDescent="0.25">
      <c r="B17" s="20" t="s">
        <v>19</v>
      </c>
    </row>
    <row r="18" spans="2:5" x14ac:dyDescent="0.25">
      <c r="B18" s="20"/>
    </row>
    <row r="20" spans="2:5" ht="15.75" x14ac:dyDescent="0.25">
      <c r="B20" s="19" t="s">
        <v>0</v>
      </c>
      <c r="C20" s="19"/>
      <c r="D20" s="19" t="s">
        <v>1</v>
      </c>
      <c r="E20" s="19"/>
    </row>
    <row r="21" spans="2:5" ht="15.75" x14ac:dyDescent="0.25">
      <c r="B21" s="1" t="s">
        <v>2</v>
      </c>
      <c r="C21" s="5">
        <v>1900000</v>
      </c>
      <c r="D21" s="1" t="s">
        <v>3</v>
      </c>
      <c r="E21" s="5">
        <v>1440000</v>
      </c>
    </row>
    <row r="22" spans="2:5" ht="15.75" x14ac:dyDescent="0.25">
      <c r="B22" s="1" t="s">
        <v>4</v>
      </c>
      <c r="C22" s="5">
        <v>120000</v>
      </c>
      <c r="D22" s="1" t="s">
        <v>5</v>
      </c>
      <c r="E22" s="5">
        <v>90000</v>
      </c>
    </row>
    <row r="23" spans="2:5" ht="15.75" x14ac:dyDescent="0.25">
      <c r="B23" s="1" t="s">
        <v>6</v>
      </c>
      <c r="C23" s="5">
        <v>18000</v>
      </c>
      <c r="D23" s="1" t="s">
        <v>7</v>
      </c>
      <c r="E23" s="5">
        <v>150000</v>
      </c>
    </row>
    <row r="24" spans="2:5" ht="15.75" x14ac:dyDescent="0.25">
      <c r="B24" s="1" t="s">
        <v>8</v>
      </c>
      <c r="C24" s="5">
        <v>20000</v>
      </c>
      <c r="D24" s="1" t="s">
        <v>9</v>
      </c>
      <c r="E24" s="5">
        <v>300000</v>
      </c>
    </row>
    <row r="25" spans="2:5" ht="15.75" x14ac:dyDescent="0.25">
      <c r="B25" s="1" t="s">
        <v>10</v>
      </c>
      <c r="C25" s="5">
        <v>100000</v>
      </c>
      <c r="D25" s="1" t="s">
        <v>12</v>
      </c>
      <c r="E25" s="5">
        <v>900000</v>
      </c>
    </row>
    <row r="26" spans="2:5" ht="15.75" x14ac:dyDescent="0.25">
      <c r="B26" s="2" t="s">
        <v>11</v>
      </c>
      <c r="C26" s="6">
        <f>430000+102000</f>
        <v>532000</v>
      </c>
      <c r="D26" s="3" t="s">
        <v>14</v>
      </c>
      <c r="E26" s="5">
        <v>50000</v>
      </c>
    </row>
    <row r="27" spans="2:5" ht="15.75" x14ac:dyDescent="0.25">
      <c r="B27" s="1" t="s">
        <v>13</v>
      </c>
      <c r="C27" s="5">
        <v>220000</v>
      </c>
    </row>
    <row r="28" spans="2:5" ht="15.75" x14ac:dyDescent="0.25">
      <c r="B28" s="3" t="s">
        <v>15</v>
      </c>
      <c r="C28" s="7">
        <v>20000</v>
      </c>
      <c r="D28" s="1"/>
      <c r="E28" s="1"/>
    </row>
    <row r="29" spans="2:5" ht="15.75" x14ac:dyDescent="0.25">
      <c r="B29" s="3"/>
      <c r="C29" s="7"/>
      <c r="D29" s="1"/>
      <c r="E29" s="1"/>
    </row>
    <row r="30" spans="2:5" ht="15.75" x14ac:dyDescent="0.25">
      <c r="B30" s="1" t="s">
        <v>16</v>
      </c>
      <c r="C30" s="5">
        <f>SUM(C21:C29)</f>
        <v>2930000</v>
      </c>
      <c r="D30" s="1" t="s">
        <v>17</v>
      </c>
      <c r="E30" s="5">
        <f>SUM(E21:E29)</f>
        <v>2930000</v>
      </c>
    </row>
  </sheetData>
  <mergeCells count="5">
    <mergeCell ref="B3:C3"/>
    <mergeCell ref="D3:E3"/>
    <mergeCell ref="B20:C20"/>
    <mergeCell ref="D20:E20"/>
    <mergeCell ref="B17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3F93-FB77-4A81-9FD2-4CC902F208B9}">
  <dimension ref="A4:E25"/>
  <sheetViews>
    <sheetView workbookViewId="0">
      <selection activeCell="B5" sqref="B5:C5"/>
    </sheetView>
  </sheetViews>
  <sheetFormatPr defaultRowHeight="15" x14ac:dyDescent="0.25"/>
  <cols>
    <col min="2" max="2" width="25.85546875" customWidth="1"/>
    <col min="3" max="3" width="14.5703125" customWidth="1"/>
    <col min="4" max="4" width="26.5703125" bestFit="1" customWidth="1"/>
    <col min="5" max="5" width="17.28515625" customWidth="1"/>
  </cols>
  <sheetData>
    <row r="4" spans="1:5" ht="15.75" x14ac:dyDescent="0.25">
      <c r="B4" s="19" t="s">
        <v>20</v>
      </c>
      <c r="C4" s="19"/>
      <c r="D4" s="21" t="s">
        <v>21</v>
      </c>
      <c r="E4" s="21"/>
    </row>
    <row r="5" spans="1:5" ht="15.75" x14ac:dyDescent="0.25">
      <c r="B5" s="1" t="s">
        <v>22</v>
      </c>
      <c r="C5" s="5">
        <v>60000</v>
      </c>
      <c r="D5" t="s">
        <v>23</v>
      </c>
      <c r="E5" s="5">
        <v>30000</v>
      </c>
    </row>
    <row r="6" spans="1:5" ht="15.75" x14ac:dyDescent="0.25">
      <c r="B6" s="1" t="s">
        <v>24</v>
      </c>
      <c r="C6" s="5">
        <v>190000</v>
      </c>
      <c r="D6" t="s">
        <v>25</v>
      </c>
      <c r="E6" s="5">
        <v>1000000</v>
      </c>
    </row>
    <row r="7" spans="1:5" ht="15.75" x14ac:dyDescent="0.25">
      <c r="B7" s="1" t="s">
        <v>26</v>
      </c>
      <c r="C7" s="5">
        <v>700000</v>
      </c>
      <c r="D7" t="s">
        <v>27</v>
      </c>
      <c r="E7" s="5">
        <v>160000</v>
      </c>
    </row>
    <row r="8" spans="1:5" ht="15.75" x14ac:dyDescent="0.25">
      <c r="B8" s="1" t="s">
        <v>28</v>
      </c>
      <c r="C8" s="5">
        <v>120000</v>
      </c>
      <c r="D8" t="s">
        <v>29</v>
      </c>
      <c r="E8" s="5">
        <v>600000</v>
      </c>
    </row>
    <row r="9" spans="1:5" ht="15.75" x14ac:dyDescent="0.25">
      <c r="B9" s="1" t="s">
        <v>30</v>
      </c>
      <c r="C9" s="5">
        <v>20000</v>
      </c>
      <c r="E9" s="5"/>
    </row>
    <row r="10" spans="1:5" ht="15.75" x14ac:dyDescent="0.25">
      <c r="B10" s="1" t="s">
        <v>31</v>
      </c>
      <c r="C10" s="5"/>
      <c r="E10" s="5"/>
    </row>
    <row r="11" spans="1:5" ht="15.75" x14ac:dyDescent="0.25">
      <c r="B11" s="1"/>
      <c r="E11" s="5"/>
    </row>
    <row r="12" spans="1:5" ht="15.75" x14ac:dyDescent="0.25">
      <c r="B12" s="1" t="s">
        <v>16</v>
      </c>
      <c r="C12" s="5">
        <f>SUM(C5:C11)</f>
        <v>1090000</v>
      </c>
      <c r="D12" s="1" t="s">
        <v>17</v>
      </c>
      <c r="E12" s="5">
        <f>SUM(E5:E11)</f>
        <v>1790000</v>
      </c>
    </row>
    <row r="13" spans="1:5" ht="15.75" x14ac:dyDescent="0.25">
      <c r="B13" s="1"/>
    </row>
    <row r="14" spans="1:5" ht="15.75" x14ac:dyDescent="0.25">
      <c r="A14" t="s">
        <v>32</v>
      </c>
      <c r="B14" s="1" t="s">
        <v>18</v>
      </c>
      <c r="C14" s="5">
        <f>E12-C12</f>
        <v>700000</v>
      </c>
    </row>
    <row r="15" spans="1:5" ht="19.5" customHeight="1" x14ac:dyDescent="0.25">
      <c r="B15" s="14" t="s">
        <v>31</v>
      </c>
      <c r="C15" s="15">
        <v>700000</v>
      </c>
    </row>
    <row r="17" spans="1:5" ht="15.75" x14ac:dyDescent="0.25">
      <c r="A17" t="s">
        <v>33</v>
      </c>
      <c r="B17" s="19" t="s">
        <v>20</v>
      </c>
      <c r="C17" s="19"/>
      <c r="D17" s="21" t="s">
        <v>21</v>
      </c>
      <c r="E17" s="21"/>
    </row>
    <row r="18" spans="1:5" ht="15.75" x14ac:dyDescent="0.25">
      <c r="B18" s="1" t="s">
        <v>22</v>
      </c>
      <c r="C18" s="5">
        <v>60000</v>
      </c>
      <c r="D18" t="s">
        <v>23</v>
      </c>
      <c r="E18" s="5">
        <v>30000</v>
      </c>
    </row>
    <row r="19" spans="1:5" ht="15.75" x14ac:dyDescent="0.25">
      <c r="B19" s="1" t="s">
        <v>24</v>
      </c>
      <c r="C19" s="13">
        <f>190000-140000</f>
        <v>50000</v>
      </c>
      <c r="D19" t="s">
        <v>25</v>
      </c>
      <c r="E19" s="5">
        <v>1000000</v>
      </c>
    </row>
    <row r="20" spans="1:5" ht="15.75" x14ac:dyDescent="0.25">
      <c r="B20" s="1" t="s">
        <v>26</v>
      </c>
      <c r="C20" s="5">
        <v>700000</v>
      </c>
      <c r="D20" t="s">
        <v>27</v>
      </c>
      <c r="E20" s="13">
        <f>160000-140000</f>
        <v>20000</v>
      </c>
    </row>
    <row r="21" spans="1:5" ht="15.75" x14ac:dyDescent="0.25">
      <c r="B21" s="1" t="s">
        <v>28</v>
      </c>
      <c r="C21" s="5">
        <v>120000</v>
      </c>
      <c r="D21" t="s">
        <v>29</v>
      </c>
      <c r="E21" s="5">
        <v>600000</v>
      </c>
    </row>
    <row r="22" spans="1:5" ht="15.75" x14ac:dyDescent="0.25">
      <c r="B22" s="1" t="s">
        <v>30</v>
      </c>
      <c r="C22" s="5">
        <v>20000</v>
      </c>
      <c r="E22" s="5"/>
    </row>
    <row r="23" spans="1:5" ht="15.75" x14ac:dyDescent="0.25">
      <c r="B23" s="1" t="s">
        <v>31</v>
      </c>
      <c r="C23" s="5">
        <v>700000</v>
      </c>
      <c r="E23" s="5"/>
    </row>
    <row r="24" spans="1:5" ht="15.75" x14ac:dyDescent="0.25">
      <c r="B24" s="1"/>
      <c r="E24" s="5"/>
    </row>
    <row r="25" spans="1:5" ht="15.75" x14ac:dyDescent="0.25">
      <c r="B25" s="14" t="s">
        <v>16</v>
      </c>
      <c r="C25" s="15">
        <f>SUM(C18:C24)</f>
        <v>1650000</v>
      </c>
      <c r="D25" s="14" t="s">
        <v>17</v>
      </c>
      <c r="E25" s="15">
        <f>SUM(E18:E24)</f>
        <v>1650000</v>
      </c>
    </row>
  </sheetData>
  <mergeCells count="4">
    <mergeCell ref="B4:C4"/>
    <mergeCell ref="D4:E4"/>
    <mergeCell ref="B17:C17"/>
    <mergeCell ref="D17:E17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1A6D-1A08-4F7A-8496-54F1D2FA8B35}">
  <dimension ref="A3:E31"/>
  <sheetViews>
    <sheetView workbookViewId="0">
      <selection activeCell="H10" sqref="H10"/>
    </sheetView>
  </sheetViews>
  <sheetFormatPr defaultRowHeight="15" x14ac:dyDescent="0.25"/>
  <cols>
    <col min="2" max="2" width="34.85546875" customWidth="1"/>
    <col min="3" max="3" width="16.7109375" customWidth="1"/>
    <col min="4" max="4" width="24.5703125" bestFit="1" customWidth="1"/>
    <col min="5" max="5" width="15.85546875" bestFit="1" customWidth="1"/>
  </cols>
  <sheetData>
    <row r="3" spans="1:5" ht="15.75" x14ac:dyDescent="0.25">
      <c r="A3" t="s">
        <v>32</v>
      </c>
      <c r="B3" s="19" t="s">
        <v>34</v>
      </c>
      <c r="C3" s="19"/>
      <c r="D3" s="19" t="s">
        <v>35</v>
      </c>
      <c r="E3" s="19"/>
    </row>
    <row r="4" spans="1:5" ht="15.75" x14ac:dyDescent="0.25">
      <c r="B4" s="1" t="s">
        <v>36</v>
      </c>
      <c r="C4" s="5">
        <f>SUM(C5:C6)</f>
        <v>4625900</v>
      </c>
      <c r="D4" s="1" t="s">
        <v>37</v>
      </c>
      <c r="E4" s="5">
        <f>SUM(E5:E7)</f>
        <v>2800700</v>
      </c>
    </row>
    <row r="5" spans="1:5" ht="15.75" x14ac:dyDescent="0.25">
      <c r="B5" s="1" t="s">
        <v>38</v>
      </c>
      <c r="C5" s="5">
        <f>750000+1000000+85000+1500000+1200900</f>
        <v>4535900</v>
      </c>
      <c r="D5" s="1" t="s">
        <v>3</v>
      </c>
      <c r="E5" s="5">
        <v>2000000</v>
      </c>
    </row>
    <row r="6" spans="1:5" ht="15.75" x14ac:dyDescent="0.25">
      <c r="B6" s="1" t="s">
        <v>51</v>
      </c>
      <c r="C6" s="5">
        <v>90000</v>
      </c>
      <c r="D6" s="1" t="s">
        <v>39</v>
      </c>
      <c r="E6" s="5">
        <v>800700</v>
      </c>
    </row>
    <row r="7" spans="1:5" ht="15.75" x14ac:dyDescent="0.25">
      <c r="B7" s="1" t="s">
        <v>40</v>
      </c>
      <c r="C7" s="5">
        <f>SUM(C8:C12)</f>
        <v>1327870</v>
      </c>
      <c r="D7" s="2" t="s">
        <v>41</v>
      </c>
      <c r="E7" s="6"/>
    </row>
    <row r="8" spans="1:5" ht="15.75" x14ac:dyDescent="0.25">
      <c r="B8" s="1" t="s">
        <v>42</v>
      </c>
      <c r="C8" s="5">
        <v>700000</v>
      </c>
      <c r="D8" s="1" t="s">
        <v>43</v>
      </c>
      <c r="E8" s="5">
        <f>SUM(E9:E13)</f>
        <v>990600</v>
      </c>
    </row>
    <row r="9" spans="1:5" ht="15.75" x14ac:dyDescent="0.25">
      <c r="B9" s="1" t="s">
        <v>8</v>
      </c>
      <c r="C9" s="5">
        <v>121890</v>
      </c>
      <c r="D9" s="1" t="s">
        <v>44</v>
      </c>
      <c r="E9" s="5">
        <v>600000</v>
      </c>
    </row>
    <row r="10" spans="1:5" ht="15.75" x14ac:dyDescent="0.25">
      <c r="B10" s="1" t="s">
        <v>45</v>
      </c>
      <c r="C10" s="5">
        <v>5980</v>
      </c>
      <c r="D10" s="1" t="s">
        <v>46</v>
      </c>
      <c r="E10" s="5">
        <v>120000</v>
      </c>
    </row>
    <row r="11" spans="1:5" ht="15.75" x14ac:dyDescent="0.25">
      <c r="B11" s="1" t="s">
        <v>52</v>
      </c>
      <c r="C11" s="5">
        <v>500000</v>
      </c>
      <c r="D11" s="1" t="s">
        <v>50</v>
      </c>
      <c r="E11" s="5">
        <v>160900</v>
      </c>
    </row>
    <row r="12" spans="1:5" ht="15.75" x14ac:dyDescent="0.25">
      <c r="B12" s="1" t="s">
        <v>47</v>
      </c>
      <c r="C12" s="5"/>
      <c r="D12" s="1" t="s">
        <v>48</v>
      </c>
      <c r="E12" s="5">
        <v>87900</v>
      </c>
    </row>
    <row r="13" spans="1:5" ht="15.75" x14ac:dyDescent="0.25">
      <c r="B13" s="1"/>
      <c r="C13" s="5"/>
      <c r="D13" s="1" t="s">
        <v>49</v>
      </c>
      <c r="E13" s="5">
        <v>21800</v>
      </c>
    </row>
    <row r="14" spans="1:5" ht="15.75" x14ac:dyDescent="0.25">
      <c r="B14" s="1" t="s">
        <v>16</v>
      </c>
      <c r="C14" s="5">
        <f>C4+C7</f>
        <v>5953770</v>
      </c>
      <c r="D14" s="1" t="s">
        <v>17</v>
      </c>
      <c r="E14" s="5">
        <f>E4+E8</f>
        <v>3791300</v>
      </c>
    </row>
    <row r="16" spans="1:5" ht="15.75" x14ac:dyDescent="0.25">
      <c r="B16" s="12" t="s">
        <v>18</v>
      </c>
      <c r="C16" s="13">
        <f>C14-E14</f>
        <v>2162470</v>
      </c>
    </row>
    <row r="17" spans="1:5" ht="15.75" x14ac:dyDescent="0.25">
      <c r="B17" s="1" t="s">
        <v>41</v>
      </c>
      <c r="C17" s="5">
        <f>C16</f>
        <v>2162470</v>
      </c>
    </row>
    <row r="20" spans="1:5" ht="15.75" x14ac:dyDescent="0.25">
      <c r="A20" t="s">
        <v>33</v>
      </c>
      <c r="B20" s="19" t="s">
        <v>34</v>
      </c>
      <c r="C20" s="19"/>
      <c r="D20" s="19" t="s">
        <v>35</v>
      </c>
      <c r="E20" s="19"/>
    </row>
    <row r="21" spans="1:5" ht="15.75" x14ac:dyDescent="0.25">
      <c r="B21" s="1" t="s">
        <v>36</v>
      </c>
      <c r="C21" s="5">
        <f>SUM(C22:C23)</f>
        <v>4540900</v>
      </c>
      <c r="D21" s="1" t="s">
        <v>37</v>
      </c>
      <c r="E21" s="5">
        <f>SUM(E22:E24)</f>
        <v>4963170</v>
      </c>
    </row>
    <row r="22" spans="1:5" ht="15.75" x14ac:dyDescent="0.25">
      <c r="B22" s="1" t="s">
        <v>38</v>
      </c>
      <c r="C22" s="5">
        <f>750000+1000000+85000+1500000+1200900-85000</f>
        <v>4450900</v>
      </c>
      <c r="D22" s="1" t="s">
        <v>3</v>
      </c>
      <c r="E22" s="5">
        <v>2000000</v>
      </c>
    </row>
    <row r="23" spans="1:5" ht="15.75" x14ac:dyDescent="0.25">
      <c r="B23" s="1" t="s">
        <v>51</v>
      </c>
      <c r="C23" s="5">
        <v>90000</v>
      </c>
      <c r="D23" s="1" t="s">
        <v>39</v>
      </c>
      <c r="E23" s="5">
        <v>800700</v>
      </c>
    </row>
    <row r="24" spans="1:5" ht="15.75" x14ac:dyDescent="0.25">
      <c r="B24" s="1" t="s">
        <v>40</v>
      </c>
      <c r="C24" s="5">
        <f>SUM(C25:C29)</f>
        <v>1392870</v>
      </c>
      <c r="D24" s="16" t="s">
        <v>41</v>
      </c>
      <c r="E24" s="6">
        <f>C17</f>
        <v>2162470</v>
      </c>
    </row>
    <row r="25" spans="1:5" ht="15.75" x14ac:dyDescent="0.25">
      <c r="B25" s="1" t="s">
        <v>42</v>
      </c>
      <c r="C25" s="5">
        <v>700000</v>
      </c>
      <c r="D25" s="1" t="s">
        <v>43</v>
      </c>
      <c r="E25" s="5">
        <f>SUM(E26:E30)</f>
        <v>970600</v>
      </c>
    </row>
    <row r="26" spans="1:5" ht="15.75" x14ac:dyDescent="0.25">
      <c r="B26" s="1" t="s">
        <v>8</v>
      </c>
      <c r="C26" s="5">
        <v>121890</v>
      </c>
      <c r="D26" s="1" t="s">
        <v>44</v>
      </c>
      <c r="E26" s="5">
        <v>600000</v>
      </c>
    </row>
    <row r="27" spans="1:5" ht="15.75" x14ac:dyDescent="0.25">
      <c r="B27" s="1" t="s">
        <v>45</v>
      </c>
      <c r="C27" s="5">
        <v>5980</v>
      </c>
      <c r="D27" s="1" t="s">
        <v>46</v>
      </c>
      <c r="E27" s="5">
        <v>120000</v>
      </c>
    </row>
    <row r="28" spans="1:5" ht="15.75" x14ac:dyDescent="0.25">
      <c r="B28" s="1" t="s">
        <v>52</v>
      </c>
      <c r="C28" s="5">
        <f>500000-30000+85000-20000</f>
        <v>535000</v>
      </c>
      <c r="D28" s="1" t="s">
        <v>50</v>
      </c>
      <c r="E28" s="5">
        <f>160900-20000</f>
        <v>140900</v>
      </c>
    </row>
    <row r="29" spans="1:5" ht="15.75" x14ac:dyDescent="0.25">
      <c r="B29" s="1" t="s">
        <v>47</v>
      </c>
      <c r="C29" s="5">
        <v>30000</v>
      </c>
      <c r="D29" s="1" t="s">
        <v>48</v>
      </c>
      <c r="E29" s="5">
        <v>87900</v>
      </c>
    </row>
    <row r="30" spans="1:5" ht="15.75" x14ac:dyDescent="0.25">
      <c r="B30" s="1"/>
      <c r="C30" s="5"/>
      <c r="D30" s="1" t="s">
        <v>49</v>
      </c>
      <c r="E30" s="5">
        <v>21800</v>
      </c>
    </row>
    <row r="31" spans="1:5" ht="15.75" x14ac:dyDescent="0.25">
      <c r="B31" s="1" t="s">
        <v>16</v>
      </c>
      <c r="C31" s="5">
        <f>C21+C24</f>
        <v>5933770</v>
      </c>
      <c r="D31" s="1" t="s">
        <v>17</v>
      </c>
      <c r="E31" s="5">
        <f>E21+E25</f>
        <v>5933770</v>
      </c>
    </row>
  </sheetData>
  <mergeCells count="4">
    <mergeCell ref="B3:C3"/>
    <mergeCell ref="D3:E3"/>
    <mergeCell ref="B20:C20"/>
    <mergeCell ref="D20:E20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0A27-EFED-4CF9-8508-A001EC3B8224}">
  <dimension ref="B3:E12"/>
  <sheetViews>
    <sheetView workbookViewId="0">
      <selection activeCell="B3" sqref="B3:E12"/>
    </sheetView>
  </sheetViews>
  <sheetFormatPr defaultRowHeight="15" x14ac:dyDescent="0.25"/>
  <cols>
    <col min="2" max="2" width="39.28515625" bestFit="1" customWidth="1"/>
    <col min="3" max="3" width="8.85546875" customWidth="1"/>
    <col min="4" max="4" width="20.28515625" customWidth="1"/>
    <col min="5" max="5" width="16.28515625" customWidth="1"/>
  </cols>
  <sheetData>
    <row r="3" spans="2:5" x14ac:dyDescent="0.25">
      <c r="B3" t="s">
        <v>0</v>
      </c>
      <c r="C3" t="s">
        <v>53</v>
      </c>
      <c r="D3" t="s">
        <v>1</v>
      </c>
      <c r="E3" t="s">
        <v>53</v>
      </c>
    </row>
    <row r="4" spans="2:5" x14ac:dyDescent="0.25">
      <c r="B4" s="9" t="s">
        <v>54</v>
      </c>
      <c r="C4" s="9">
        <f>SUM(C5:C7)</f>
        <v>750</v>
      </c>
      <c r="D4" s="9" t="s">
        <v>55</v>
      </c>
      <c r="E4" s="9">
        <f>E5</f>
        <v>600</v>
      </c>
    </row>
    <row r="5" spans="2:5" x14ac:dyDescent="0.25">
      <c r="B5" t="s">
        <v>56</v>
      </c>
      <c r="C5">
        <v>220</v>
      </c>
      <c r="D5" t="s">
        <v>57</v>
      </c>
      <c r="E5">
        <v>600</v>
      </c>
    </row>
    <row r="6" spans="2:5" x14ac:dyDescent="0.25">
      <c r="B6" t="s">
        <v>58</v>
      </c>
      <c r="C6">
        <v>450</v>
      </c>
    </row>
    <row r="7" spans="2:5" x14ac:dyDescent="0.25">
      <c r="B7" t="s">
        <v>59</v>
      </c>
      <c r="C7">
        <v>80</v>
      </c>
    </row>
    <row r="8" spans="2:5" x14ac:dyDescent="0.25">
      <c r="B8" s="9" t="s">
        <v>40</v>
      </c>
      <c r="C8" s="9">
        <f>SUM(C9:C11)</f>
        <v>470</v>
      </c>
      <c r="D8" s="9" t="s">
        <v>60</v>
      </c>
      <c r="E8" s="9">
        <f>SUM(E9:E10)</f>
        <v>620</v>
      </c>
    </row>
    <row r="9" spans="2:5" x14ac:dyDescent="0.25">
      <c r="B9" t="s">
        <v>13</v>
      </c>
      <c r="C9">
        <v>200</v>
      </c>
      <c r="D9" t="s">
        <v>61</v>
      </c>
      <c r="E9">
        <v>450</v>
      </c>
    </row>
    <row r="10" spans="2:5" x14ac:dyDescent="0.25">
      <c r="B10" t="s">
        <v>62</v>
      </c>
      <c r="C10">
        <v>100</v>
      </c>
      <c r="D10" t="s">
        <v>63</v>
      </c>
      <c r="E10">
        <v>170</v>
      </c>
    </row>
    <row r="11" spans="2:5" x14ac:dyDescent="0.25">
      <c r="B11" t="s">
        <v>64</v>
      </c>
      <c r="C11">
        <v>170</v>
      </c>
    </row>
    <row r="12" spans="2:5" x14ac:dyDescent="0.25">
      <c r="B12" s="9" t="s">
        <v>16</v>
      </c>
      <c r="C12" s="17">
        <f>C4+C8</f>
        <v>1220</v>
      </c>
      <c r="D12" t="s">
        <v>17</v>
      </c>
      <c r="E12" s="11">
        <f>E8+E4</f>
        <v>1220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7F23-41AB-40A3-B001-F310FAFE1FD7}">
  <dimension ref="A3:I42"/>
  <sheetViews>
    <sheetView tabSelected="1" topLeftCell="A4" workbookViewId="0">
      <selection activeCell="G35" sqref="G35"/>
    </sheetView>
  </sheetViews>
  <sheetFormatPr defaultRowHeight="15" x14ac:dyDescent="0.25"/>
  <cols>
    <col min="2" max="2" width="35" customWidth="1"/>
    <col min="3" max="3" width="14.7109375" bestFit="1" customWidth="1"/>
    <col min="4" max="4" width="26.42578125" bestFit="1" customWidth="1"/>
    <col min="5" max="5" width="14.7109375" bestFit="1" customWidth="1"/>
    <col min="9" max="9" width="12.7109375" bestFit="1" customWidth="1"/>
  </cols>
  <sheetData>
    <row r="3" spans="1:9" x14ac:dyDescent="0.25">
      <c r="A3" t="s">
        <v>32</v>
      </c>
    </row>
    <row r="4" spans="1:9" ht="15.75" x14ac:dyDescent="0.25">
      <c r="B4" s="19" t="s">
        <v>0</v>
      </c>
      <c r="C4" s="19"/>
      <c r="D4" s="19" t="s">
        <v>1</v>
      </c>
      <c r="E4" s="19"/>
    </row>
    <row r="5" spans="1:9" ht="15.75" x14ac:dyDescent="0.25">
      <c r="B5" s="1" t="s">
        <v>65</v>
      </c>
      <c r="C5" s="5">
        <v>106000</v>
      </c>
      <c r="D5" s="1" t="s">
        <v>66</v>
      </c>
      <c r="E5" s="5">
        <v>35000</v>
      </c>
    </row>
    <row r="6" spans="1:9" ht="15.75" x14ac:dyDescent="0.25">
      <c r="B6" s="1" t="s">
        <v>67</v>
      </c>
      <c r="C6" s="5">
        <v>100000</v>
      </c>
      <c r="D6" s="1" t="s">
        <v>68</v>
      </c>
      <c r="E6" s="5">
        <v>1200000</v>
      </c>
    </row>
    <row r="7" spans="1:9" ht="15.75" x14ac:dyDescent="0.25">
      <c r="B7" s="1" t="s">
        <v>69</v>
      </c>
      <c r="C7" s="5">
        <v>1310000</v>
      </c>
      <c r="D7" s="1"/>
      <c r="E7" s="5"/>
    </row>
    <row r="8" spans="1:9" ht="15.75" x14ac:dyDescent="0.25">
      <c r="B8" s="1" t="s">
        <v>8</v>
      </c>
      <c r="C8" s="5">
        <v>60000</v>
      </c>
      <c r="D8" s="1" t="s">
        <v>3</v>
      </c>
      <c r="E8" s="5">
        <v>2250000</v>
      </c>
    </row>
    <row r="9" spans="1:9" ht="15.75" x14ac:dyDescent="0.25">
      <c r="B9" s="1" t="s">
        <v>70</v>
      </c>
      <c r="C9" s="5">
        <v>2200000</v>
      </c>
      <c r="D9" s="1" t="s">
        <v>71</v>
      </c>
      <c r="E9" s="5">
        <v>810000</v>
      </c>
    </row>
    <row r="10" spans="1:9" ht="15.75" x14ac:dyDescent="0.25">
      <c r="B10" s="1" t="s">
        <v>72</v>
      </c>
      <c r="C10" s="5"/>
      <c r="D10" s="1"/>
      <c r="E10" s="5"/>
    </row>
    <row r="11" spans="1:9" ht="15.75" x14ac:dyDescent="0.25">
      <c r="B11" s="1" t="s">
        <v>73</v>
      </c>
      <c r="C11" s="5">
        <v>510000</v>
      </c>
      <c r="D11" s="1"/>
      <c r="E11" s="5"/>
    </row>
    <row r="13" spans="1:9" ht="15.75" x14ac:dyDescent="0.25">
      <c r="B13" s="1" t="s">
        <v>16</v>
      </c>
      <c r="C13" s="5">
        <f>SUM(C4:C11)</f>
        <v>4286000</v>
      </c>
      <c r="D13" s="1" t="s">
        <v>17</v>
      </c>
      <c r="E13" s="5">
        <f>SUM(E4:E11)</f>
        <v>4295000</v>
      </c>
      <c r="I13" s="8"/>
    </row>
    <row r="15" spans="1:9" ht="15.75" x14ac:dyDescent="0.25">
      <c r="B15" s="14" t="s">
        <v>18</v>
      </c>
      <c r="C15" s="15">
        <f>E13-C13</f>
        <v>9000</v>
      </c>
    </row>
    <row r="16" spans="1:9" ht="15.75" x14ac:dyDescent="0.25">
      <c r="B16" s="14" t="s">
        <v>72</v>
      </c>
      <c r="C16" s="15">
        <f>C15</f>
        <v>9000</v>
      </c>
    </row>
    <row r="19" spans="1:4" ht="15.75" x14ac:dyDescent="0.25">
      <c r="A19" t="s">
        <v>33</v>
      </c>
      <c r="B19" s="1" t="s">
        <v>74</v>
      </c>
    </row>
    <row r="20" spans="1:4" ht="15.75" x14ac:dyDescent="0.25">
      <c r="B20" s="1" t="s">
        <v>66</v>
      </c>
      <c r="C20" s="5">
        <v>35000</v>
      </c>
    </row>
    <row r="21" spans="1:4" ht="15.75" x14ac:dyDescent="0.25">
      <c r="B21" s="1" t="s">
        <v>68</v>
      </c>
      <c r="C21" s="5">
        <v>1200000</v>
      </c>
    </row>
    <row r="22" spans="1:4" ht="15.75" x14ac:dyDescent="0.25">
      <c r="B22" s="1" t="s">
        <v>71</v>
      </c>
      <c r="C22" s="5">
        <v>810000</v>
      </c>
    </row>
    <row r="24" spans="1:4" ht="15.75" x14ac:dyDescent="0.25">
      <c r="B24" s="1" t="s">
        <v>75</v>
      </c>
      <c r="C24" s="5">
        <f>SUM(C20:C23)</f>
        <v>2045000</v>
      </c>
    </row>
    <row r="25" spans="1:4" ht="15.75" x14ac:dyDescent="0.25">
      <c r="B25" s="1" t="s">
        <v>74</v>
      </c>
      <c r="C25" s="18">
        <f>C24/(C13+9000)</f>
        <v>0.47613504074505236</v>
      </c>
      <c r="D25" t="s">
        <v>77</v>
      </c>
    </row>
    <row r="26" spans="1:4" ht="15.75" x14ac:dyDescent="0.25">
      <c r="B26" s="1"/>
    </row>
    <row r="27" spans="1:4" ht="15.75" x14ac:dyDescent="0.25">
      <c r="A27" t="s">
        <v>76</v>
      </c>
      <c r="B27" s="1" t="s">
        <v>54</v>
      </c>
    </row>
    <row r="28" spans="1:4" ht="15.75" x14ac:dyDescent="0.25">
      <c r="B28" s="1" t="s">
        <v>67</v>
      </c>
      <c r="C28" s="5">
        <v>100000</v>
      </c>
    </row>
    <row r="29" spans="1:4" ht="15.75" x14ac:dyDescent="0.25">
      <c r="B29" s="1" t="s">
        <v>69</v>
      </c>
      <c r="C29" s="5">
        <v>1310000</v>
      </c>
    </row>
    <row r="30" spans="1:4" ht="15.75" x14ac:dyDescent="0.25">
      <c r="B30" s="1" t="s">
        <v>70</v>
      </c>
      <c r="C30" s="5">
        <v>2200000</v>
      </c>
    </row>
    <row r="31" spans="1:4" ht="15.75" x14ac:dyDescent="0.25">
      <c r="B31" s="1"/>
      <c r="C31" s="5"/>
    </row>
    <row r="32" spans="1:4" ht="15.75" x14ac:dyDescent="0.25">
      <c r="B32" s="1" t="s">
        <v>75</v>
      </c>
      <c r="C32" s="5">
        <f>SUM(C28:C31)</f>
        <v>3610000</v>
      </c>
    </row>
    <row r="33" spans="2:4" ht="15.75" x14ac:dyDescent="0.25">
      <c r="B33" s="1" t="s">
        <v>54</v>
      </c>
      <c r="C33" s="18">
        <f>C32/(C13+9000)</f>
        <v>0.84051222351571597</v>
      </c>
      <c r="D33" t="s">
        <v>77</v>
      </c>
    </row>
    <row r="34" spans="2:4" ht="15.75" x14ac:dyDescent="0.25">
      <c r="B34" s="1"/>
      <c r="C34" s="5"/>
    </row>
    <row r="35" spans="2:4" ht="15.75" x14ac:dyDescent="0.25">
      <c r="B35" s="1"/>
      <c r="C35" s="5"/>
    </row>
    <row r="36" spans="2:4" ht="15.75" x14ac:dyDescent="0.25">
      <c r="B36" s="1"/>
      <c r="C36" s="5"/>
    </row>
    <row r="37" spans="2:4" ht="15.75" x14ac:dyDescent="0.25">
      <c r="B37" s="1"/>
      <c r="C37" s="5"/>
    </row>
    <row r="38" spans="2:4" ht="15.75" x14ac:dyDescent="0.25">
      <c r="C38" s="5"/>
    </row>
    <row r="39" spans="2:4" ht="15.75" x14ac:dyDescent="0.25">
      <c r="B39" s="1"/>
      <c r="C39" s="5"/>
    </row>
    <row r="40" spans="2:4" ht="15.75" x14ac:dyDescent="0.25">
      <c r="C40" s="5"/>
    </row>
    <row r="41" spans="2:4" ht="15.75" x14ac:dyDescent="0.25">
      <c r="B41" s="1" t="s">
        <v>54</v>
      </c>
      <c r="C41" s="5"/>
    </row>
    <row r="42" spans="2:4" ht="15.75" x14ac:dyDescent="0.25">
      <c r="C42" s="5"/>
    </row>
  </sheetData>
  <mergeCells count="2">
    <mergeCell ref="B4:C4"/>
    <mergeCell ref="D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příklad 1</vt:lpstr>
      <vt:lpstr>příklad 2</vt:lpstr>
      <vt:lpstr>příklad 3</vt:lpstr>
      <vt:lpstr>příklad 4</vt:lpstr>
      <vt:lpstr>příklad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Marian Pryszcz</cp:lastModifiedBy>
  <dcterms:created xsi:type="dcterms:W3CDTF">2015-06-05T18:19:34Z</dcterms:created>
  <dcterms:modified xsi:type="dcterms:W3CDTF">2024-10-10T05:54:05Z</dcterms:modified>
</cp:coreProperties>
</file>