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codeName="Tento_sešit"/>
  <mc:AlternateContent xmlns:mc="http://schemas.openxmlformats.org/markup-compatibility/2006">
    <mc:Choice Requires="x15">
      <x15ac:absPath xmlns:x15ac="http://schemas.microsoft.com/office/spreadsheetml/2010/11/ac" url="C:\Petr Seďa\Slezská univerzita Opava\logistika\cvičení\"/>
    </mc:Choice>
  </mc:AlternateContent>
  <xr:revisionPtr revIDLastSave="0" documentId="13_ncr:40009_{42BC9CAB-FD2D-4C61-A9A7-38C53FCE9330}" xr6:coauthVersionLast="45" xr6:coauthVersionMax="45" xr10:uidLastSave="{00000000-0000-0000-0000-000000000000}"/>
  <bookViews>
    <workbookView xWindow="-120" yWindow="-120" windowWidth="29040" windowHeight="17790"/>
  </bookViews>
  <sheets>
    <sheet name="řešen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5" i="1" l="1"/>
  <c r="E23" i="1"/>
  <c r="F23" i="1" s="1"/>
  <c r="G23" i="1" s="1"/>
  <c r="B21" i="1"/>
  <c r="B22" i="1" s="1"/>
  <c r="B23" i="1" s="1"/>
  <c r="C15" i="1"/>
  <c r="F20" i="1"/>
  <c r="F21" i="1"/>
  <c r="G21" i="1" s="1"/>
  <c r="F22" i="1"/>
  <c r="G22" i="1"/>
  <c r="H81" i="1"/>
  <c r="E24" i="1" l="1"/>
  <c r="F24" i="1" s="1"/>
  <c r="G24" i="1" s="1"/>
  <c r="B24" i="1"/>
  <c r="G20" i="1"/>
  <c r="E25" i="1" l="1"/>
  <c r="B25" i="1"/>
  <c r="F25" i="1" l="1"/>
  <c r="G25" i="1" s="1"/>
  <c r="E26" i="1"/>
  <c r="F26" i="1" s="1"/>
  <c r="G26" i="1" s="1"/>
  <c r="B26" i="1"/>
  <c r="E27" i="1" l="1"/>
  <c r="F27" i="1" s="1"/>
  <c r="G27" i="1" s="1"/>
  <c r="B27" i="1"/>
  <c r="E28" i="1" l="1"/>
  <c r="B28" i="1"/>
  <c r="F28" i="1" l="1"/>
  <c r="G28" i="1" s="1"/>
  <c r="E29" i="1"/>
  <c r="B29" i="1"/>
  <c r="F29" i="1" l="1"/>
  <c r="G29" i="1" s="1"/>
  <c r="E30" i="1"/>
  <c r="F30" i="1" s="1"/>
  <c r="G30" i="1" s="1"/>
  <c r="B30" i="1"/>
  <c r="E31" i="1" l="1"/>
  <c r="F31" i="1" s="1"/>
  <c r="G31" i="1" s="1"/>
  <c r="B31" i="1"/>
  <c r="E32" i="1" l="1"/>
  <c r="F32" i="1" s="1"/>
  <c r="G32" i="1" s="1"/>
  <c r="B32" i="1"/>
  <c r="E33" i="1" l="1"/>
  <c r="F33" i="1" s="1"/>
  <c r="G33" i="1" s="1"/>
  <c r="B33" i="1"/>
  <c r="E34" i="1" l="1"/>
  <c r="F34" i="1" s="1"/>
  <c r="G34" i="1" s="1"/>
  <c r="B34" i="1"/>
  <c r="E35" i="1" l="1"/>
  <c r="B35" i="1"/>
  <c r="F35" i="1" l="1"/>
  <c r="G35" i="1" s="1"/>
  <c r="E36" i="1"/>
  <c r="B36" i="1"/>
  <c r="F36" i="1" l="1"/>
  <c r="G36" i="1" s="1"/>
  <c r="E37" i="1"/>
  <c r="B37" i="1"/>
  <c r="F37" i="1" l="1"/>
  <c r="G37" i="1" s="1"/>
  <c r="E38" i="1"/>
  <c r="F38" i="1" s="1"/>
  <c r="G38" i="1" s="1"/>
  <c r="B38" i="1"/>
  <c r="E39" i="1" l="1"/>
  <c r="F39" i="1" s="1"/>
  <c r="G39" i="1" s="1"/>
  <c r="E40" i="1"/>
  <c r="F40" i="1" s="1"/>
  <c r="G40" i="1" s="1"/>
  <c r="B39" i="1"/>
  <c r="E41" i="1" l="1"/>
  <c r="F41" i="1" s="1"/>
  <c r="G41" i="1" s="1"/>
  <c r="B40" i="1"/>
  <c r="E42" i="1" l="1"/>
  <c r="F42" i="1" s="1"/>
  <c r="G42" i="1" s="1"/>
  <c r="B41" i="1"/>
  <c r="E43" i="1" l="1"/>
  <c r="F43" i="1" s="1"/>
  <c r="G43" i="1" s="1"/>
  <c r="B42" i="1"/>
  <c r="E44" i="1"/>
  <c r="F44" i="1" s="1"/>
  <c r="G44" i="1" s="1"/>
  <c r="B43" i="1" l="1"/>
  <c r="E45" i="1"/>
  <c r="F45" i="1" s="1"/>
  <c r="G45" i="1" s="1"/>
  <c r="E46" i="1" l="1"/>
  <c r="F46" i="1" s="1"/>
  <c r="G46" i="1" s="1"/>
  <c r="B44" i="1"/>
  <c r="E47" i="1" l="1"/>
  <c r="F47" i="1" s="1"/>
  <c r="G47" i="1" s="1"/>
  <c r="B45" i="1"/>
  <c r="B46" i="1" l="1"/>
  <c r="E48" i="1"/>
  <c r="F48" i="1" s="1"/>
  <c r="G48" i="1" s="1"/>
  <c r="B47" i="1" l="1"/>
  <c r="E49" i="1"/>
  <c r="F49" i="1" s="1"/>
  <c r="G49" i="1" s="1"/>
  <c r="E50" i="1" l="1"/>
  <c r="F50" i="1" s="1"/>
  <c r="G50" i="1" s="1"/>
  <c r="B48" i="1"/>
  <c r="E51" i="1" l="1"/>
  <c r="F51" i="1" s="1"/>
  <c r="G51" i="1" s="1"/>
  <c r="B49" i="1"/>
  <c r="B50" i="1" l="1"/>
  <c r="E52" i="1"/>
  <c r="F52" i="1" s="1"/>
  <c r="G52" i="1" s="1"/>
  <c r="B51" i="1" l="1"/>
  <c r="E53" i="1"/>
  <c r="F53" i="1" s="1"/>
  <c r="G53" i="1" s="1"/>
  <c r="E54" i="1" l="1"/>
  <c r="F54" i="1" s="1"/>
  <c r="G54" i="1" s="1"/>
  <c r="B52" i="1"/>
  <c r="E55" i="1" l="1"/>
  <c r="F55" i="1" s="1"/>
  <c r="G55" i="1" s="1"/>
  <c r="B53" i="1"/>
  <c r="B54" i="1" l="1"/>
  <c r="E56" i="1"/>
  <c r="F56" i="1" s="1"/>
  <c r="G56" i="1" s="1"/>
  <c r="B55" i="1" l="1"/>
  <c r="E57" i="1"/>
  <c r="F57" i="1" s="1"/>
  <c r="G57" i="1" s="1"/>
  <c r="B56" i="1" l="1"/>
  <c r="E58" i="1"/>
  <c r="F58" i="1" s="1"/>
  <c r="G58" i="1" s="1"/>
  <c r="E59" i="1" l="1"/>
  <c r="F59" i="1" s="1"/>
  <c r="G59" i="1" s="1"/>
  <c r="B57" i="1"/>
  <c r="B58" i="1" l="1"/>
  <c r="E60" i="1"/>
  <c r="F60" i="1" s="1"/>
  <c r="G60" i="1" s="1"/>
  <c r="B59" i="1" l="1"/>
  <c r="E61" i="1"/>
  <c r="F61" i="1" s="1"/>
  <c r="G61" i="1" s="1"/>
  <c r="B60" i="1" l="1"/>
  <c r="E62" i="1"/>
  <c r="F62" i="1" s="1"/>
  <c r="G62" i="1" s="1"/>
  <c r="E63" i="1" l="1"/>
  <c r="F63" i="1" s="1"/>
  <c r="G63" i="1" s="1"/>
  <c r="B61" i="1"/>
  <c r="B62" i="1" l="1"/>
  <c r="E64" i="1"/>
  <c r="F64" i="1" s="1"/>
  <c r="G64" i="1" s="1"/>
  <c r="E65" i="1" l="1"/>
  <c r="F65" i="1" s="1"/>
  <c r="G65" i="1" s="1"/>
  <c r="B63" i="1"/>
  <c r="B64" i="1" l="1"/>
  <c r="E66" i="1"/>
  <c r="F66" i="1" s="1"/>
  <c r="G66" i="1" s="1"/>
  <c r="E67" i="1" l="1"/>
  <c r="F67" i="1" s="1"/>
  <c r="G67" i="1" s="1"/>
  <c r="B65" i="1"/>
  <c r="B66" i="1" l="1"/>
  <c r="E68" i="1"/>
  <c r="F68" i="1" s="1"/>
  <c r="G68" i="1" s="1"/>
  <c r="B67" i="1" l="1"/>
  <c r="E69" i="1"/>
  <c r="F69" i="1" s="1"/>
  <c r="G69" i="1" s="1"/>
  <c r="B68" i="1" l="1"/>
  <c r="E70" i="1"/>
  <c r="F70" i="1" s="1"/>
  <c r="G70" i="1" s="1"/>
  <c r="E71" i="1" l="1"/>
  <c r="F71" i="1" s="1"/>
  <c r="G71" i="1" s="1"/>
  <c r="B69" i="1"/>
  <c r="B70" i="1" l="1"/>
  <c r="E72" i="1"/>
  <c r="F72" i="1" s="1"/>
  <c r="G72" i="1" s="1"/>
  <c r="B71" i="1" l="1"/>
  <c r="E73" i="1"/>
  <c r="F73" i="1" s="1"/>
  <c r="G73" i="1" s="1"/>
  <c r="B72" i="1" l="1"/>
  <c r="E74" i="1"/>
  <c r="F74" i="1" s="1"/>
  <c r="G74" i="1" s="1"/>
  <c r="E75" i="1" l="1"/>
  <c r="F75" i="1" s="1"/>
  <c r="G75" i="1" s="1"/>
  <c r="B73" i="1"/>
  <c r="B74" i="1" l="1"/>
  <c r="E76" i="1"/>
  <c r="F76" i="1" s="1"/>
  <c r="G76" i="1" s="1"/>
  <c r="B75" i="1" l="1"/>
  <c r="E77" i="1"/>
  <c r="F77" i="1" s="1"/>
  <c r="G77" i="1" s="1"/>
  <c r="B76" i="1" l="1"/>
  <c r="E78" i="1"/>
  <c r="F78" i="1" s="1"/>
  <c r="G78" i="1" s="1"/>
  <c r="E79" i="1" l="1"/>
  <c r="F79" i="1" s="1"/>
  <c r="G79" i="1" s="1"/>
  <c r="B77" i="1"/>
  <c r="B78" i="1" l="1"/>
  <c r="B79" i="1" s="1"/>
  <c r="B80" i="1" s="1"/>
  <c r="E80" i="1"/>
  <c r="F80" i="1" l="1"/>
  <c r="F81" i="1" s="1"/>
  <c r="E85" i="1"/>
  <c r="G80" i="1" l="1"/>
  <c r="G81" i="1" s="1"/>
  <c r="G83" i="1" s="1"/>
  <c r="G84" i="1" l="1"/>
  <c r="C16" i="1" s="1"/>
  <c r="D14" i="1"/>
  <c r="I20" i="1" s="1"/>
  <c r="I21" i="1" l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J23" i="1" l="1"/>
  <c r="J24" i="1" s="1"/>
  <c r="J25" i="1" l="1"/>
  <c r="J26" i="1" l="1"/>
  <c r="J27" i="1" l="1"/>
  <c r="J28" i="1" s="1"/>
  <c r="J29" i="1" l="1"/>
  <c r="J30" i="1" l="1"/>
  <c r="J31" i="1" l="1"/>
  <c r="J32" i="1" l="1"/>
  <c r="J33" i="1" s="1"/>
  <c r="J34" i="1" l="1"/>
  <c r="J35" i="1" s="1"/>
  <c r="J36" i="1" l="1"/>
  <c r="J37" i="1" l="1"/>
  <c r="J38" i="1" s="1"/>
  <c r="J39" i="1" l="1"/>
  <c r="J40" i="1" l="1"/>
  <c r="J41" i="1" s="1"/>
  <c r="J42" i="1" s="1"/>
  <c r="J43" i="1" l="1"/>
  <c r="J44" i="1" l="1"/>
  <c r="J45" i="1" l="1"/>
  <c r="J46" i="1" s="1"/>
  <c r="J47" i="1" l="1"/>
  <c r="J48" i="1" s="1"/>
  <c r="J49" i="1" l="1"/>
  <c r="J50" i="1" l="1"/>
  <c r="J51" i="1" l="1"/>
  <c r="J52" i="1" s="1"/>
  <c r="J53" i="1" l="1"/>
  <c r="J54" i="1" l="1"/>
  <c r="J55" i="1" l="1"/>
  <c r="J56" i="1" s="1"/>
  <c r="J57" i="1" l="1"/>
  <c r="J58" i="1" l="1"/>
  <c r="J59" i="1" s="1"/>
  <c r="J60" i="1" l="1"/>
  <c r="J61" i="1" l="1"/>
  <c r="J62" i="1" s="1"/>
  <c r="J63" i="1" l="1"/>
  <c r="J64" i="1" l="1"/>
  <c r="J65" i="1" s="1"/>
  <c r="J66" i="1" l="1"/>
  <c r="J67" i="1" l="1"/>
  <c r="J68" i="1" l="1"/>
  <c r="J69" i="1" l="1"/>
  <c r="J70" i="1" s="1"/>
  <c r="J71" i="1" l="1"/>
  <c r="J72" i="1" l="1"/>
  <c r="J73" i="1" s="1"/>
  <c r="J74" i="1" l="1"/>
  <c r="J75" i="1" l="1"/>
  <c r="J76" i="1" s="1"/>
  <c r="J77" i="1" l="1"/>
  <c r="J78" i="1" l="1"/>
  <c r="J79" i="1" s="1"/>
  <c r="J80" i="1" l="1"/>
</calcChain>
</file>

<file path=xl/sharedStrings.xml><?xml version="1.0" encoding="utf-8"?>
<sst xmlns="http://schemas.openxmlformats.org/spreadsheetml/2006/main" count="40" uniqueCount="38">
  <si>
    <t>Zásoba</t>
  </si>
  <si>
    <t>Spotřeba</t>
  </si>
  <si>
    <t>Pl.dodávka</t>
  </si>
  <si>
    <t>Sk.dodávka</t>
  </si>
  <si>
    <t>Suma rozdílů</t>
  </si>
  <si>
    <t>rozdíl</t>
  </si>
  <si>
    <t>čtverců</t>
  </si>
  <si>
    <t xml:space="preserve">rozptyl </t>
  </si>
  <si>
    <t xml:space="preserve">sigma </t>
  </si>
  <si>
    <t xml:space="preserve">  n </t>
  </si>
  <si>
    <t>den</t>
  </si>
  <si>
    <t>čtverce</t>
  </si>
  <si>
    <t>sigma =</t>
  </si>
  <si>
    <t>Sumy =</t>
  </si>
  <si>
    <t>Čítač</t>
  </si>
  <si>
    <t xml:space="preserve">     a)</t>
  </si>
  <si>
    <t xml:space="preserve">   b)</t>
  </si>
  <si>
    <t xml:space="preserve">  b)</t>
  </si>
  <si>
    <t>Pl.dod.</t>
  </si>
  <si>
    <r>
      <t>Sytém pro objednávání:</t>
    </r>
    <r>
      <rPr>
        <sz val="10"/>
        <rFont val="Arial CE"/>
        <charset val="238"/>
      </rPr>
      <t xml:space="preserve"> s tzv. "volnými" objednacími termíny (tj."pevný" objednací interval=1den, "pevná" dodací lhůta=3dny) a s úhradou neuspokojené poptávky na konci dodacího cyklu    </t>
    </r>
  </si>
  <si>
    <r>
      <t>Zásoba:</t>
    </r>
    <r>
      <rPr>
        <sz val="10"/>
        <rFont val="Arial CE"/>
        <charset val="238"/>
      </rPr>
      <t xml:space="preserve">  Zásoba(i)=zásoba(i-1)+skutečná dodávka(i-1) - spotřeba(i-1)</t>
    </r>
  </si>
  <si>
    <t xml:space="preserve">   a)</t>
  </si>
  <si>
    <r>
      <t xml:space="preserve">Deterministické proměnné: </t>
    </r>
    <r>
      <rPr>
        <sz val="10"/>
        <rFont val="Arial CE"/>
        <family val="2"/>
        <charset val="238"/>
      </rPr>
      <t>dodací lhůta</t>
    </r>
    <r>
      <rPr>
        <b/>
        <sz val="10"/>
        <rFont val="Arial CE"/>
        <family val="2"/>
        <charset val="238"/>
      </rPr>
      <t>=</t>
    </r>
    <r>
      <rPr>
        <sz val="10"/>
        <rFont val="Arial CE"/>
        <charset val="238"/>
      </rPr>
      <t>3 dny,  plánované množství spotřeby=skutečné množství</t>
    </r>
  </si>
  <si>
    <r>
      <t xml:space="preserve">Výpočet pojistné zásoby: </t>
    </r>
    <r>
      <rPr>
        <sz val="10"/>
        <rFont val="Arial CE"/>
        <family val="2"/>
        <charset val="238"/>
      </rPr>
      <t>1 stochastická proměnná=množství dodávek, odchylky skutečného od plánovaného množství se řídí Gaussovým</t>
    </r>
  </si>
  <si>
    <t xml:space="preserve"> rozdělením pravděpodobnosti, dodané množství je většinou menší nebo rovno objednanému množství (např. u ovoce nebo zeleniny, tj. rychle se kazícího zboží při přepravě)</t>
  </si>
  <si>
    <t>intreval nejistoty=</t>
  </si>
  <si>
    <t>dny</t>
  </si>
  <si>
    <t xml:space="preserve"> k =</t>
  </si>
  <si>
    <r>
      <t xml:space="preserve">Poj.zás </t>
    </r>
    <r>
      <rPr>
        <sz val="10"/>
        <rFont val="Arial CE"/>
        <charset val="238"/>
      </rPr>
      <t>= k.sigma =</t>
    </r>
  </si>
  <si>
    <r>
      <t xml:space="preserve"> </t>
    </r>
    <r>
      <rPr>
        <b/>
        <sz val="10"/>
        <rFont val="Arial CE"/>
        <family val="2"/>
        <charset val="238"/>
      </rPr>
      <t xml:space="preserve">a) Bez pojistné zásoby: </t>
    </r>
    <r>
      <rPr>
        <sz val="10"/>
        <rFont val="Arial CE"/>
        <charset val="238"/>
      </rPr>
      <t>Objednávka(i)=Plán.dodávka(i+3)=Spotřeba(i)+Spotř.(i+1)+Spotř.(i+2)+Spotř.(i+3)-Zásoba(i)-Pl.dodávky(i)-Pl.dod.(i+1)-Pl.dod.(i+2)</t>
    </r>
  </si>
  <si>
    <r>
      <t xml:space="preserve"> b) S pojistnou zásobou: </t>
    </r>
    <r>
      <rPr>
        <sz val="10"/>
        <rFont val="Arial CE"/>
        <charset val="238"/>
      </rPr>
      <t>Objednávka(i)=Plán.dodávka(i+3)=Pojist.zásoba+Spotřeba(i)+Spotř.(i+1)+Spotř.(i+2)+Spotř.(i+3)-Zásoba(i)-Pl.dodávky(i)-Pl.dod.(i+1)-Pl.dod.(i+2)</t>
    </r>
  </si>
  <si>
    <t xml:space="preserve"> sz =</t>
  </si>
  <si>
    <t>(rozptyl odchylek mezi skutečnou a plánovanou dodávkou)</t>
  </si>
  <si>
    <t>Při změně stupně zajištěnosti se mění velikost zásoby.</t>
  </si>
  <si>
    <t>(stupeň zajištěnosti 96%)</t>
  </si>
  <si>
    <t>(pojistná zásoba je k-násobek směrodatné odchylky, kde k závisí na stupni zajištěnosti sz)</t>
  </si>
  <si>
    <t>(směrodatná odchylka rozdílů mezi skutečnou a plánovanou dodávkou)</t>
  </si>
  <si>
    <t>(směrodatná odchylka mezi skutečnou a plánovanou dodávkou)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</si>
</sst>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_-* #,##0.00\ &quot;Kč&quot;_-;\-* #,##0.00\ &quot;Kč&quot;_-;_-* &quot;-&quot;??\ &quot;Kč&quot;_-;_-@_-"/>
  </numFmts>
  <fonts count="8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name val="Arial CE"/>
      <charset val="238"/>
    </font>
    <font>
      <b/>
      <sz val="10"/>
      <color rgb="FFFF0000"/>
      <name val="Arial CE"/>
    </font>
    <font>
      <b/>
      <sz val="10"/>
      <name val="Arial CE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170" fontId="3" fillId="0" borderId="0" xfId="1" applyFont="1" applyFill="1"/>
    <xf numFmtId="0" fontId="0" fillId="0" borderId="0" xfId="0" applyFill="1" applyBorder="1" applyAlignment="1">
      <alignment horizontal="center"/>
    </xf>
    <xf numFmtId="0" fontId="3" fillId="0" borderId="0" xfId="0" applyFont="1" applyFill="1"/>
    <xf numFmtId="0" fontId="0" fillId="0" borderId="0" xfId="0" applyFill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7" fillId="2" borderId="1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en-GB"/>
              <a:t>a) Vývoj zásob s poj.zás.=0, k=0.5</a:t>
            </a:r>
          </a:p>
        </c:rich>
      </c:tx>
      <c:layout>
        <c:manualLayout>
          <c:xMode val="edge"/>
          <c:yMode val="edge"/>
          <c:x val="0.19148976377952759"/>
          <c:y val="5.6000081701849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0537387654652"/>
          <c:y val="0.33600065625128173"/>
          <c:w val="0.58865384127013443"/>
          <c:h val="0.4520008828142242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řešení!$B$20:$B$80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-1</c:v>
                </c:pt>
                <c:pt idx="7">
                  <c:v>-2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-2</c:v>
                </c:pt>
                <c:pt idx="14">
                  <c:v>-1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-1</c:v>
                </c:pt>
                <c:pt idx="20">
                  <c:v>-3</c:v>
                </c:pt>
                <c:pt idx="21">
                  <c:v>-2</c:v>
                </c:pt>
                <c:pt idx="22">
                  <c:v>-1</c:v>
                </c:pt>
                <c:pt idx="23">
                  <c:v>-2</c:v>
                </c:pt>
                <c:pt idx="24">
                  <c:v>-2</c:v>
                </c:pt>
                <c:pt idx="25">
                  <c:v>-2</c:v>
                </c:pt>
                <c:pt idx="26">
                  <c:v>-4</c:v>
                </c:pt>
                <c:pt idx="27">
                  <c:v>-2</c:v>
                </c:pt>
                <c:pt idx="28">
                  <c:v>-1</c:v>
                </c:pt>
                <c:pt idx="29">
                  <c:v>-3</c:v>
                </c:pt>
                <c:pt idx="30">
                  <c:v>-1</c:v>
                </c:pt>
                <c:pt idx="31">
                  <c:v>-2</c:v>
                </c:pt>
                <c:pt idx="32">
                  <c:v>-5</c:v>
                </c:pt>
                <c:pt idx="33">
                  <c:v>-3</c:v>
                </c:pt>
                <c:pt idx="34">
                  <c:v>-2</c:v>
                </c:pt>
                <c:pt idx="35">
                  <c:v>-6</c:v>
                </c:pt>
                <c:pt idx="36">
                  <c:v>-5</c:v>
                </c:pt>
                <c:pt idx="37">
                  <c:v>-4</c:v>
                </c:pt>
                <c:pt idx="38">
                  <c:v>-6</c:v>
                </c:pt>
                <c:pt idx="39">
                  <c:v>-3</c:v>
                </c:pt>
                <c:pt idx="40">
                  <c:v>-1</c:v>
                </c:pt>
                <c:pt idx="41">
                  <c:v>-2</c:v>
                </c:pt>
                <c:pt idx="42">
                  <c:v>-4</c:v>
                </c:pt>
                <c:pt idx="43">
                  <c:v>-3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-3</c:v>
                </c:pt>
                <c:pt idx="48">
                  <c:v>-5</c:v>
                </c:pt>
                <c:pt idx="49">
                  <c:v>-5</c:v>
                </c:pt>
                <c:pt idx="50">
                  <c:v>-5</c:v>
                </c:pt>
                <c:pt idx="51">
                  <c:v>0</c:v>
                </c:pt>
                <c:pt idx="52">
                  <c:v>-3</c:v>
                </c:pt>
                <c:pt idx="53">
                  <c:v>-3</c:v>
                </c:pt>
                <c:pt idx="54">
                  <c:v>-3</c:v>
                </c:pt>
                <c:pt idx="55">
                  <c:v>-6</c:v>
                </c:pt>
                <c:pt idx="56">
                  <c:v>-3</c:v>
                </c:pt>
                <c:pt idx="57">
                  <c:v>-2</c:v>
                </c:pt>
                <c:pt idx="58">
                  <c:v>-4</c:v>
                </c:pt>
                <c:pt idx="59">
                  <c:v>-1</c:v>
                </c:pt>
                <c:pt idx="60">
                  <c:v>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ED-4EFE-9F0F-DA4358707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6019776"/>
        <c:axId val="1"/>
      </c:lineChart>
      <c:catAx>
        <c:axId val="976019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en-GB"/>
                  <a:t>čas (dny)</a:t>
                </a:r>
              </a:p>
            </c:rich>
          </c:tx>
          <c:layout>
            <c:manualLayout>
              <c:xMode val="edge"/>
              <c:yMode val="edge"/>
              <c:x val="0.39243604549431321"/>
              <c:y val="0.83600151148421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en-GB"/>
                  <a:t>výše zásoby</a:t>
                </a:r>
              </a:p>
            </c:rich>
          </c:tx>
          <c:layout>
            <c:manualLayout>
              <c:xMode val="edge"/>
              <c:yMode val="edge"/>
              <c:x val="4.2553280839895014E-2"/>
              <c:y val="0.380001021273119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en-US"/>
          </a:p>
        </c:txPr>
        <c:crossAx val="9760197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196383785360169"/>
          <c:y val="0.48400093957126955"/>
          <c:w val="0.1891256926217556"/>
          <c:h val="9.60000817018494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en-U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en-GB"/>
              <a:t>b)Vývoj zásob s poj.zás.&gt;0,k=0.96</a:t>
            </a:r>
          </a:p>
        </c:rich>
      </c:tx>
      <c:layout>
        <c:manualLayout>
          <c:xMode val="edge"/>
          <c:yMode val="edge"/>
          <c:x val="0.17548085482750106"/>
          <c:y val="4.38597892654722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990384615384615"/>
          <c:y val="0.2850889403823173"/>
          <c:w val="0.57211538461538458"/>
          <c:h val="0.473686239404465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řešení!$I$20:$I$80</c:f>
              <c:numCache>
                <c:formatCode>General</c:formatCode>
                <c:ptCount val="61"/>
                <c:pt idx="0">
                  <c:v>6.6191405265294057</c:v>
                </c:pt>
                <c:pt idx="1">
                  <c:v>6.6191405265294057</c:v>
                </c:pt>
                <c:pt idx="2">
                  <c:v>10.619140526529407</c:v>
                </c:pt>
                <c:pt idx="3">
                  <c:v>8.6191405265294065</c:v>
                </c:pt>
                <c:pt idx="4">
                  <c:v>10.619140526529407</c:v>
                </c:pt>
                <c:pt idx="5">
                  <c:v>8.6191405265294065</c:v>
                </c:pt>
                <c:pt idx="6">
                  <c:v>5.6191405265294065</c:v>
                </c:pt>
                <c:pt idx="7">
                  <c:v>4.6191405265294065</c:v>
                </c:pt>
                <c:pt idx="8">
                  <c:v>6.6191405265294065</c:v>
                </c:pt>
                <c:pt idx="9">
                  <c:v>9.6191405265294065</c:v>
                </c:pt>
                <c:pt idx="10">
                  <c:v>9.6191405265294065</c:v>
                </c:pt>
                <c:pt idx="11">
                  <c:v>9.6191405265294065</c:v>
                </c:pt>
                <c:pt idx="12">
                  <c:v>8.6191405265294065</c:v>
                </c:pt>
                <c:pt idx="13">
                  <c:v>4.6191405265294065</c:v>
                </c:pt>
                <c:pt idx="14">
                  <c:v>5.6191405265294065</c:v>
                </c:pt>
                <c:pt idx="15">
                  <c:v>7.6191405265294065</c:v>
                </c:pt>
                <c:pt idx="16">
                  <c:v>6.6191405265294065</c:v>
                </c:pt>
                <c:pt idx="17">
                  <c:v>6.6191405265294065</c:v>
                </c:pt>
                <c:pt idx="18">
                  <c:v>7.6191405265294065</c:v>
                </c:pt>
                <c:pt idx="19">
                  <c:v>5.6191405265294065</c:v>
                </c:pt>
                <c:pt idx="20">
                  <c:v>3.6191405265294065</c:v>
                </c:pt>
                <c:pt idx="21">
                  <c:v>4.6191405265294065</c:v>
                </c:pt>
                <c:pt idx="22">
                  <c:v>5.6191405265294065</c:v>
                </c:pt>
                <c:pt idx="23">
                  <c:v>4.6191405265294065</c:v>
                </c:pt>
                <c:pt idx="24">
                  <c:v>4.6191405265294065</c:v>
                </c:pt>
                <c:pt idx="25">
                  <c:v>4.6191405265294065</c:v>
                </c:pt>
                <c:pt idx="26">
                  <c:v>2.6191405265294065</c:v>
                </c:pt>
                <c:pt idx="27">
                  <c:v>4.6191405265294065</c:v>
                </c:pt>
                <c:pt idx="28">
                  <c:v>5.6191405265294065</c:v>
                </c:pt>
                <c:pt idx="29">
                  <c:v>3.6191405265294065</c:v>
                </c:pt>
                <c:pt idx="30">
                  <c:v>5.6191405265294065</c:v>
                </c:pt>
                <c:pt idx="31">
                  <c:v>4.6191405265294065</c:v>
                </c:pt>
                <c:pt idx="32">
                  <c:v>1.6191405265294065</c:v>
                </c:pt>
                <c:pt idx="33">
                  <c:v>3.6191405265294065</c:v>
                </c:pt>
                <c:pt idx="34">
                  <c:v>4.6191405265294065</c:v>
                </c:pt>
                <c:pt idx="35">
                  <c:v>0.61914052652940654</c:v>
                </c:pt>
                <c:pt idx="36">
                  <c:v>1.6191405265294065</c:v>
                </c:pt>
                <c:pt idx="37">
                  <c:v>2.6191405265294065</c:v>
                </c:pt>
                <c:pt idx="38">
                  <c:v>0.61914052652940654</c:v>
                </c:pt>
                <c:pt idx="39">
                  <c:v>3.6191405265294065</c:v>
                </c:pt>
                <c:pt idx="40">
                  <c:v>5.6191405265294065</c:v>
                </c:pt>
                <c:pt idx="41">
                  <c:v>4.6191405265294065</c:v>
                </c:pt>
                <c:pt idx="42">
                  <c:v>2.6191405265294065</c:v>
                </c:pt>
                <c:pt idx="43">
                  <c:v>3.6191405265294065</c:v>
                </c:pt>
                <c:pt idx="44">
                  <c:v>6.6191405265294065</c:v>
                </c:pt>
                <c:pt idx="45">
                  <c:v>6.6191405265294065</c:v>
                </c:pt>
                <c:pt idx="46">
                  <c:v>6.6191405265294065</c:v>
                </c:pt>
                <c:pt idx="47">
                  <c:v>3.6191405265294065</c:v>
                </c:pt>
                <c:pt idx="48">
                  <c:v>1.6191405265294065</c:v>
                </c:pt>
                <c:pt idx="49">
                  <c:v>1.6191405265294065</c:v>
                </c:pt>
                <c:pt idx="50">
                  <c:v>1.6191405265294065</c:v>
                </c:pt>
                <c:pt idx="51">
                  <c:v>6.6191405265294065</c:v>
                </c:pt>
                <c:pt idx="52">
                  <c:v>3.6191405265294065</c:v>
                </c:pt>
                <c:pt idx="53">
                  <c:v>3.6191405265294065</c:v>
                </c:pt>
                <c:pt idx="54">
                  <c:v>3.6191405265294065</c:v>
                </c:pt>
                <c:pt idx="55">
                  <c:v>0.61914052652940654</c:v>
                </c:pt>
                <c:pt idx="56">
                  <c:v>3.6191405265294065</c:v>
                </c:pt>
                <c:pt idx="57">
                  <c:v>4.6191405265294065</c:v>
                </c:pt>
                <c:pt idx="58">
                  <c:v>2.6191405265294065</c:v>
                </c:pt>
                <c:pt idx="59">
                  <c:v>5.6191405265294065</c:v>
                </c:pt>
                <c:pt idx="60">
                  <c:v>0.61914052652940654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48-4858-A7CC-EC12DC16C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6020176"/>
        <c:axId val="1"/>
      </c:lineChart>
      <c:catAx>
        <c:axId val="976020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en-GB"/>
                  <a:t>čas (dny)</a:t>
                </a:r>
              </a:p>
            </c:rich>
          </c:tx>
          <c:layout>
            <c:manualLayout>
              <c:xMode val="edge"/>
              <c:yMode val="edge"/>
              <c:x val="0.39663467668292007"/>
              <c:y val="0.8114070523793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en-GB"/>
                  <a:t>výše zásob</a:t>
                </a:r>
              </a:p>
            </c:rich>
          </c:tx>
          <c:layout>
            <c:manualLayout>
              <c:xMode val="edge"/>
              <c:yMode val="edge"/>
              <c:x val="3.8461494282580104E-2"/>
              <c:y val="0.342106584503024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en-US"/>
          </a:p>
        </c:txPr>
        <c:crossAx val="976020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46155171522603"/>
          <c:y val="0.47368595229944083"/>
          <c:w val="0.19230770114348394"/>
          <c:h val="0.105263798546920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en-U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252413</xdr:colOff>
      <xdr:row>14</xdr:row>
      <xdr:rowOff>82550</xdr:rowOff>
    </xdr:from>
    <xdr:to>
      <xdr:col>19</xdr:col>
      <xdr:colOff>100013</xdr:colOff>
      <xdr:row>29</xdr:row>
      <xdr:rowOff>98425</xdr:rowOff>
    </xdr:to>
    <xdr:graphicFrame macro="">
      <xdr:nvGraphicFramePr>
        <xdr:cNvPr id="1067" name="Chart 1">
          <a:extLst>
            <a:ext uri="{FF2B5EF4-FFF2-40B4-BE49-F238E27FC236}">
              <a16:creationId xmlns:a16="http://schemas.microsoft.com/office/drawing/2014/main" id="{726EE731-71EF-4C1D-9E01-F111355DC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227013</xdr:colOff>
      <xdr:row>30</xdr:row>
      <xdr:rowOff>61913</xdr:rowOff>
    </xdr:from>
    <xdr:to>
      <xdr:col>19</xdr:col>
      <xdr:colOff>141288</xdr:colOff>
      <xdr:row>46</xdr:row>
      <xdr:rowOff>100013</xdr:rowOff>
    </xdr:to>
    <xdr:graphicFrame macro="">
      <xdr:nvGraphicFramePr>
        <xdr:cNvPr id="1068" name="Chart 4">
          <a:extLst>
            <a:ext uri="{FF2B5EF4-FFF2-40B4-BE49-F238E27FC236}">
              <a16:creationId xmlns:a16="http://schemas.microsoft.com/office/drawing/2014/main" id="{B671CA23-140A-4920-8778-3303EFE2B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2:P88"/>
  <sheetViews>
    <sheetView tabSelected="1" zoomScale="120" zoomScaleNormal="120" workbookViewId="0">
      <selection activeCell="D63" sqref="D63"/>
    </sheetView>
  </sheetViews>
  <sheetFormatPr defaultRowHeight="12.75" x14ac:dyDescent="0.2"/>
  <cols>
    <col min="1" max="1" width="6.28515625" customWidth="1"/>
    <col min="2" max="2" width="8.85546875" customWidth="1"/>
    <col min="3" max="3" width="10.42578125" customWidth="1"/>
    <col min="4" max="4" width="11.28515625" customWidth="1"/>
    <col min="5" max="5" width="12.28515625" customWidth="1"/>
    <col min="6" max="6" width="16.5703125" customWidth="1"/>
    <col min="7" max="7" width="7.140625" customWidth="1"/>
    <col min="8" max="8" width="7.5703125" customWidth="1"/>
    <col min="9" max="9" width="7.85546875" customWidth="1"/>
    <col min="10" max="10" width="15.140625" customWidth="1"/>
    <col min="11" max="11" width="8" customWidth="1"/>
    <col min="12" max="12" width="5.85546875" customWidth="1"/>
    <col min="13" max="13" width="5.28515625" customWidth="1"/>
    <col min="14" max="14" width="7" customWidth="1"/>
    <col min="15" max="15" width="7.42578125" customWidth="1"/>
    <col min="16" max="16" width="5.5703125" customWidth="1"/>
  </cols>
  <sheetData>
    <row r="2" spans="1:16" x14ac:dyDescent="0.2">
      <c r="A2" s="1" t="s">
        <v>23</v>
      </c>
    </row>
    <row r="3" spans="1:16" x14ac:dyDescent="0.2">
      <c r="A3" s="2" t="s">
        <v>24</v>
      </c>
    </row>
    <row r="4" spans="1:16" x14ac:dyDescent="0.2">
      <c r="A4" s="2"/>
    </row>
    <row r="5" spans="1:16" x14ac:dyDescent="0.2">
      <c r="A5" s="1" t="s">
        <v>22</v>
      </c>
    </row>
    <row r="6" spans="1:16" x14ac:dyDescent="0.2">
      <c r="A6" s="1"/>
    </row>
    <row r="7" spans="1:16" x14ac:dyDescent="0.2">
      <c r="A7" s="1" t="s">
        <v>19</v>
      </c>
    </row>
    <row r="8" spans="1:16" x14ac:dyDescent="0.2">
      <c r="A8" t="s">
        <v>29</v>
      </c>
    </row>
    <row r="9" spans="1:16" x14ac:dyDescent="0.2">
      <c r="A9" s="1" t="s">
        <v>30</v>
      </c>
    </row>
    <row r="10" spans="1:16" x14ac:dyDescent="0.2">
      <c r="A10" s="1"/>
    </row>
    <row r="11" spans="1:16" x14ac:dyDescent="0.2">
      <c r="A11" s="1" t="s">
        <v>20</v>
      </c>
      <c r="J11" s="2"/>
    </row>
    <row r="14" spans="1:16" x14ac:dyDescent="0.2">
      <c r="B14" s="1" t="s">
        <v>28</v>
      </c>
      <c r="D14" s="14">
        <f>C15*SQRT(G83*$G$15)</f>
        <v>6.6191405265294057</v>
      </c>
      <c r="E14" t="s">
        <v>35</v>
      </c>
      <c r="P14" s="5"/>
    </row>
    <row r="15" spans="1:16" x14ac:dyDescent="0.2">
      <c r="B15" s="1" t="s">
        <v>27</v>
      </c>
      <c r="C15">
        <f>NORMSINV(C17)</f>
        <v>1.7506860712521695</v>
      </c>
      <c r="F15" s="16" t="s">
        <v>25</v>
      </c>
      <c r="G15" s="17">
        <v>4</v>
      </c>
      <c r="H15" t="s">
        <v>26</v>
      </c>
    </row>
    <row r="16" spans="1:16" x14ac:dyDescent="0.2">
      <c r="B16" s="1" t="s">
        <v>12</v>
      </c>
      <c r="C16">
        <f>$G$84</f>
        <v>1.8904418773935576</v>
      </c>
      <c r="D16" t="s">
        <v>36</v>
      </c>
    </row>
    <row r="17" spans="1:16" x14ac:dyDescent="0.2">
      <c r="B17" s="1" t="s">
        <v>31</v>
      </c>
      <c r="C17" s="18">
        <v>0.96</v>
      </c>
      <c r="D17" t="s">
        <v>34</v>
      </c>
      <c r="F17" t="s">
        <v>33</v>
      </c>
    </row>
    <row r="18" spans="1:16" x14ac:dyDescent="0.2">
      <c r="B18" s="1" t="s">
        <v>15</v>
      </c>
      <c r="C18" s="1"/>
      <c r="D18" s="1"/>
      <c r="E18" s="1" t="s">
        <v>21</v>
      </c>
      <c r="F18" s="1" t="s">
        <v>16</v>
      </c>
      <c r="G18" s="1"/>
      <c r="H18" s="1"/>
      <c r="I18" s="1" t="s">
        <v>17</v>
      </c>
      <c r="J18" s="1" t="s">
        <v>17</v>
      </c>
    </row>
    <row r="19" spans="1:16" x14ac:dyDescent="0.2">
      <c r="A19" s="8" t="s">
        <v>10</v>
      </c>
      <c r="B19" s="8" t="s">
        <v>0</v>
      </c>
      <c r="C19" s="8" t="s">
        <v>1</v>
      </c>
      <c r="D19" s="8" t="s">
        <v>3</v>
      </c>
      <c r="E19" s="8" t="s">
        <v>2</v>
      </c>
      <c r="F19" s="8" t="s">
        <v>5</v>
      </c>
      <c r="G19" s="8" t="s">
        <v>11</v>
      </c>
      <c r="H19" s="8" t="s">
        <v>14</v>
      </c>
      <c r="I19" s="8" t="s">
        <v>0</v>
      </c>
      <c r="J19" s="8" t="s">
        <v>18</v>
      </c>
    </row>
    <row r="20" spans="1:16" x14ac:dyDescent="0.2">
      <c r="A20" s="12">
        <v>1</v>
      </c>
      <c r="B20" s="10">
        <v>0</v>
      </c>
      <c r="C20" s="13">
        <v>2</v>
      </c>
      <c r="D20" s="11">
        <v>2</v>
      </c>
      <c r="E20" s="10">
        <v>2</v>
      </c>
      <c r="F20" s="8">
        <f>E20-D20</f>
        <v>0</v>
      </c>
      <c r="G20" s="8">
        <f>F20*F20</f>
        <v>0</v>
      </c>
      <c r="H20" s="8">
        <v>1</v>
      </c>
      <c r="I20" s="11">
        <f>B20+D14</f>
        <v>6.6191405265294057</v>
      </c>
      <c r="J20" s="10">
        <v>0</v>
      </c>
      <c r="M20" s="6"/>
    </row>
    <row r="21" spans="1:16" x14ac:dyDescent="0.2">
      <c r="A21" s="12">
        <v>2</v>
      </c>
      <c r="B21" s="8">
        <f>B20-C20+D20</f>
        <v>0</v>
      </c>
      <c r="C21" s="10">
        <v>0</v>
      </c>
      <c r="D21" s="11">
        <v>4</v>
      </c>
      <c r="E21" s="10">
        <v>4</v>
      </c>
      <c r="F21" s="8">
        <f>E21-D21</f>
        <v>0</v>
      </c>
      <c r="G21" s="8">
        <f t="shared" ref="G21:G80" si="0">F21*F21</f>
        <v>0</v>
      </c>
      <c r="H21" s="8">
        <v>1</v>
      </c>
      <c r="I21" s="8">
        <f>I20-C20+D20</f>
        <v>6.6191405265294057</v>
      </c>
      <c r="J21" s="10">
        <v>1</v>
      </c>
      <c r="P21" s="4"/>
    </row>
    <row r="22" spans="1:16" x14ac:dyDescent="0.2">
      <c r="A22" s="12">
        <v>3</v>
      </c>
      <c r="B22" s="8">
        <f t="shared" ref="B22:B80" si="1">B21-C21+D21</f>
        <v>4</v>
      </c>
      <c r="C22" s="10">
        <v>2</v>
      </c>
      <c r="D22" s="11">
        <v>0</v>
      </c>
      <c r="E22" s="10">
        <v>0</v>
      </c>
      <c r="F22" s="8">
        <f>E22-D22</f>
        <v>0</v>
      </c>
      <c r="G22" s="8">
        <f t="shared" si="0"/>
        <v>0</v>
      </c>
      <c r="H22" s="8">
        <v>1</v>
      </c>
      <c r="I22" s="8">
        <f t="shared" ref="I22:I52" si="2">I21-C21+D21</f>
        <v>10.619140526529407</v>
      </c>
      <c r="J22" s="10">
        <v>0</v>
      </c>
    </row>
    <row r="23" spans="1:16" x14ac:dyDescent="0.2">
      <c r="A23" s="12">
        <v>4</v>
      </c>
      <c r="B23" s="8">
        <f t="shared" si="1"/>
        <v>2</v>
      </c>
      <c r="C23" s="10">
        <v>3</v>
      </c>
      <c r="D23" s="10">
        <v>5</v>
      </c>
      <c r="E23" s="8">
        <f>IF((SUM(C20:C23)-B20-SUM(E20:E22))&gt;0,SUM(C20:C23)-B20-SUM(E20:E22),0)</f>
        <v>1</v>
      </c>
      <c r="F23" s="8">
        <f>E23-D23</f>
        <v>-4</v>
      </c>
      <c r="G23" s="8">
        <f t="shared" si="0"/>
        <v>16</v>
      </c>
      <c r="H23" s="8">
        <v>1</v>
      </c>
      <c r="I23" s="8">
        <f t="shared" si="2"/>
        <v>8.6191405265294065</v>
      </c>
      <c r="J23" s="15">
        <f>IF((SUM(C20:C23)+$D$14-I20-SUM(J20:J22))&gt;0,SUM(C20:C23)+$D$14-I20-SUM(J20:J22),0)</f>
        <v>6.0000000000000009</v>
      </c>
    </row>
    <row r="24" spans="1:16" x14ac:dyDescent="0.2">
      <c r="A24" s="12">
        <v>5</v>
      </c>
      <c r="B24" s="8">
        <f t="shared" si="1"/>
        <v>4</v>
      </c>
      <c r="C24" s="10">
        <v>2</v>
      </c>
      <c r="D24" s="10">
        <v>0</v>
      </c>
      <c r="E24" s="8">
        <f t="shared" ref="E24:E80" si="3">IF((SUM(C21:C24)-B21-SUM(E21:E23))&gt;0,SUM(C21:C24)-B21-SUM(E21:E23),0)</f>
        <v>2</v>
      </c>
      <c r="F24" s="8">
        <f t="shared" ref="F24:F80" si="4">E24-D24</f>
        <v>2</v>
      </c>
      <c r="G24" s="8">
        <f t="shared" si="0"/>
        <v>4</v>
      </c>
      <c r="H24" s="8">
        <v>1</v>
      </c>
      <c r="I24" s="8">
        <f t="shared" si="2"/>
        <v>10.619140526529407</v>
      </c>
      <c r="J24" s="15">
        <f t="shared" ref="J24:J80" si="5">IF((SUM(C21:C24)+$D$14-I21-SUM(J21:J23))&gt;0,SUM(C21:C24)+$D$14-I21-SUM(J21:J23),0)</f>
        <v>0</v>
      </c>
    </row>
    <row r="25" spans="1:16" x14ac:dyDescent="0.2">
      <c r="A25" s="12">
        <v>6</v>
      </c>
      <c r="B25" s="8">
        <f t="shared" si="1"/>
        <v>2</v>
      </c>
      <c r="C25" s="10">
        <v>4</v>
      </c>
      <c r="D25" s="10">
        <v>1</v>
      </c>
      <c r="E25" s="8">
        <f t="shared" si="3"/>
        <v>4</v>
      </c>
      <c r="F25" s="8">
        <f t="shared" si="4"/>
        <v>3</v>
      </c>
      <c r="G25" s="8">
        <f t="shared" si="0"/>
        <v>9</v>
      </c>
      <c r="H25" s="8">
        <v>1</v>
      </c>
      <c r="I25" s="8">
        <f t="shared" si="2"/>
        <v>8.6191405265294065</v>
      </c>
      <c r="J25" s="15">
        <f t="shared" si="5"/>
        <v>0.99999999999999911</v>
      </c>
    </row>
    <row r="26" spans="1:16" x14ac:dyDescent="0.2">
      <c r="A26" s="12">
        <v>7</v>
      </c>
      <c r="B26" s="8">
        <f t="shared" si="1"/>
        <v>-1</v>
      </c>
      <c r="C26" s="10">
        <v>1</v>
      </c>
      <c r="D26" s="10">
        <v>0</v>
      </c>
      <c r="E26" s="8">
        <f t="shared" si="3"/>
        <v>1</v>
      </c>
      <c r="F26" s="8">
        <f t="shared" si="4"/>
        <v>1</v>
      </c>
      <c r="G26" s="8">
        <f t="shared" si="0"/>
        <v>1</v>
      </c>
      <c r="H26" s="8">
        <v>1</v>
      </c>
      <c r="I26" s="8">
        <f t="shared" si="2"/>
        <v>5.6191405265294065</v>
      </c>
      <c r="J26" s="15">
        <f t="shared" si="5"/>
        <v>1</v>
      </c>
    </row>
    <row r="27" spans="1:16" x14ac:dyDescent="0.2">
      <c r="A27" s="12">
        <v>8</v>
      </c>
      <c r="B27" s="8">
        <f t="shared" si="1"/>
        <v>-2</v>
      </c>
      <c r="C27" s="10">
        <v>1</v>
      </c>
      <c r="D27" s="10">
        <v>3</v>
      </c>
      <c r="E27" s="8">
        <f t="shared" si="3"/>
        <v>0</v>
      </c>
      <c r="F27" s="8">
        <f t="shared" si="4"/>
        <v>-3</v>
      </c>
      <c r="G27" s="8">
        <f t="shared" si="0"/>
        <v>9</v>
      </c>
      <c r="H27" s="8">
        <v>1</v>
      </c>
      <c r="I27" s="8">
        <f t="shared" si="2"/>
        <v>4.6191405265294065</v>
      </c>
      <c r="J27" s="15">
        <f t="shared" si="5"/>
        <v>2.0000000000000009</v>
      </c>
    </row>
    <row r="28" spans="1:16" x14ac:dyDescent="0.2">
      <c r="A28" s="12">
        <v>9</v>
      </c>
      <c r="B28" s="8">
        <f t="shared" si="1"/>
        <v>0</v>
      </c>
      <c r="C28" s="10">
        <v>0</v>
      </c>
      <c r="D28" s="10">
        <v>3</v>
      </c>
      <c r="E28" s="8">
        <f t="shared" si="3"/>
        <v>0</v>
      </c>
      <c r="F28" s="8">
        <f t="shared" si="4"/>
        <v>-3</v>
      </c>
      <c r="G28" s="8">
        <f t="shared" si="0"/>
        <v>9</v>
      </c>
      <c r="H28" s="8">
        <v>1</v>
      </c>
      <c r="I28" s="8">
        <f t="shared" si="2"/>
        <v>6.6191405265294065</v>
      </c>
      <c r="J28" s="15">
        <f t="shared" si="5"/>
        <v>0</v>
      </c>
    </row>
    <row r="29" spans="1:16" x14ac:dyDescent="0.2">
      <c r="A29" s="12">
        <v>10</v>
      </c>
      <c r="B29" s="8">
        <f t="shared" si="1"/>
        <v>3</v>
      </c>
      <c r="C29" s="10">
        <v>2</v>
      </c>
      <c r="D29" s="10">
        <v>2</v>
      </c>
      <c r="E29" s="8">
        <f t="shared" si="3"/>
        <v>4</v>
      </c>
      <c r="F29" s="8">
        <f t="shared" si="4"/>
        <v>2</v>
      </c>
      <c r="G29" s="8">
        <f t="shared" si="0"/>
        <v>4</v>
      </c>
      <c r="H29" s="8">
        <v>1</v>
      </c>
      <c r="I29" s="8">
        <f t="shared" si="2"/>
        <v>9.6191405265294065</v>
      </c>
      <c r="J29" s="15">
        <f t="shared" si="5"/>
        <v>1.9999999999999991</v>
      </c>
    </row>
    <row r="30" spans="1:16" x14ac:dyDescent="0.2">
      <c r="A30" s="12">
        <v>11</v>
      </c>
      <c r="B30" s="8">
        <f t="shared" si="1"/>
        <v>3</v>
      </c>
      <c r="C30" s="10">
        <v>3</v>
      </c>
      <c r="D30" s="10">
        <v>3</v>
      </c>
      <c r="E30" s="8">
        <f t="shared" si="3"/>
        <v>4</v>
      </c>
      <c r="F30" s="8">
        <f t="shared" si="4"/>
        <v>1</v>
      </c>
      <c r="G30" s="8">
        <f t="shared" si="0"/>
        <v>1</v>
      </c>
      <c r="H30" s="8">
        <v>1</v>
      </c>
      <c r="I30" s="8">
        <f t="shared" si="2"/>
        <v>9.6191405265294065</v>
      </c>
      <c r="J30" s="15">
        <f t="shared" si="5"/>
        <v>4</v>
      </c>
    </row>
    <row r="31" spans="1:16" x14ac:dyDescent="0.2">
      <c r="A31" s="12">
        <v>12</v>
      </c>
      <c r="B31" s="8">
        <f t="shared" si="1"/>
        <v>3</v>
      </c>
      <c r="C31" s="10">
        <v>2</v>
      </c>
      <c r="D31" s="10">
        <v>1</v>
      </c>
      <c r="E31" s="8">
        <f t="shared" si="3"/>
        <v>0</v>
      </c>
      <c r="F31" s="8">
        <f t="shared" si="4"/>
        <v>-1</v>
      </c>
      <c r="G31" s="8">
        <f t="shared" si="0"/>
        <v>1</v>
      </c>
      <c r="H31" s="8">
        <v>1</v>
      </c>
      <c r="I31" s="8">
        <f t="shared" si="2"/>
        <v>9.6191405265294065</v>
      </c>
      <c r="J31" s="15">
        <f t="shared" si="5"/>
        <v>1.0000000000000009</v>
      </c>
    </row>
    <row r="32" spans="1:16" x14ac:dyDescent="0.2">
      <c r="A32" s="12">
        <v>13</v>
      </c>
      <c r="B32" s="8">
        <f t="shared" si="1"/>
        <v>2</v>
      </c>
      <c r="C32" s="10">
        <v>4</v>
      </c>
      <c r="D32" s="10">
        <v>0</v>
      </c>
      <c r="E32" s="8">
        <f t="shared" si="3"/>
        <v>0</v>
      </c>
      <c r="F32" s="8">
        <f t="shared" si="4"/>
        <v>0</v>
      </c>
      <c r="G32" s="8">
        <f t="shared" si="0"/>
        <v>0</v>
      </c>
      <c r="H32" s="8">
        <v>1</v>
      </c>
      <c r="I32" s="8">
        <f t="shared" si="2"/>
        <v>8.6191405265294065</v>
      </c>
      <c r="J32" s="15">
        <f t="shared" si="5"/>
        <v>1</v>
      </c>
    </row>
    <row r="33" spans="1:10" x14ac:dyDescent="0.2">
      <c r="A33" s="12">
        <v>14</v>
      </c>
      <c r="B33" s="8">
        <f t="shared" si="1"/>
        <v>-2</v>
      </c>
      <c r="C33" s="10">
        <v>1</v>
      </c>
      <c r="D33" s="10">
        <v>2</v>
      </c>
      <c r="E33" s="8">
        <f t="shared" si="3"/>
        <v>3</v>
      </c>
      <c r="F33" s="8">
        <f t="shared" si="4"/>
        <v>1</v>
      </c>
      <c r="G33" s="8">
        <f t="shared" si="0"/>
        <v>1</v>
      </c>
      <c r="H33" s="8">
        <v>1</v>
      </c>
      <c r="I33" s="8">
        <f t="shared" si="2"/>
        <v>4.6191405265294065</v>
      </c>
      <c r="J33" s="15">
        <f t="shared" si="5"/>
        <v>0.99999999999999911</v>
      </c>
    </row>
    <row r="34" spans="1:10" x14ac:dyDescent="0.2">
      <c r="A34" s="12">
        <v>15</v>
      </c>
      <c r="B34" s="8">
        <f t="shared" si="1"/>
        <v>-1</v>
      </c>
      <c r="C34" s="10">
        <v>0</v>
      </c>
      <c r="D34" s="10">
        <v>2</v>
      </c>
      <c r="E34" s="8">
        <f t="shared" si="3"/>
        <v>1</v>
      </c>
      <c r="F34" s="8">
        <f t="shared" si="4"/>
        <v>-1</v>
      </c>
      <c r="G34" s="8">
        <f t="shared" si="0"/>
        <v>1</v>
      </c>
      <c r="H34" s="8">
        <v>1</v>
      </c>
      <c r="I34" s="8">
        <f t="shared" si="2"/>
        <v>5.6191405265294065</v>
      </c>
      <c r="J34" s="15">
        <f t="shared" si="5"/>
        <v>1</v>
      </c>
    </row>
    <row r="35" spans="1:10" x14ac:dyDescent="0.2">
      <c r="A35" s="12">
        <v>16</v>
      </c>
      <c r="B35" s="8">
        <f t="shared" si="1"/>
        <v>1</v>
      </c>
      <c r="C35" s="10">
        <v>3</v>
      </c>
      <c r="D35" s="10">
        <v>2</v>
      </c>
      <c r="E35" s="8">
        <f t="shared" si="3"/>
        <v>2</v>
      </c>
      <c r="F35" s="8">
        <f t="shared" si="4"/>
        <v>0</v>
      </c>
      <c r="G35" s="8">
        <f t="shared" si="0"/>
        <v>0</v>
      </c>
      <c r="H35" s="8">
        <v>1</v>
      </c>
      <c r="I35" s="8">
        <f t="shared" si="2"/>
        <v>7.6191405265294065</v>
      </c>
      <c r="J35" s="15">
        <f t="shared" si="5"/>
        <v>3.0000000000000009</v>
      </c>
    </row>
    <row r="36" spans="1:10" x14ac:dyDescent="0.2">
      <c r="A36" s="12">
        <v>17</v>
      </c>
      <c r="B36" s="8">
        <f t="shared" si="1"/>
        <v>0</v>
      </c>
      <c r="C36" s="10">
        <v>1</v>
      </c>
      <c r="D36" s="10">
        <v>1</v>
      </c>
      <c r="E36" s="8">
        <f t="shared" si="3"/>
        <v>1</v>
      </c>
      <c r="F36" s="8">
        <f t="shared" si="4"/>
        <v>0</v>
      </c>
      <c r="G36" s="8">
        <f t="shared" si="0"/>
        <v>0</v>
      </c>
      <c r="H36" s="8">
        <v>1</v>
      </c>
      <c r="I36" s="8">
        <f t="shared" si="2"/>
        <v>6.6191405265294065</v>
      </c>
      <c r="J36" s="15">
        <f t="shared" si="5"/>
        <v>2</v>
      </c>
    </row>
    <row r="37" spans="1:10" x14ac:dyDescent="0.2">
      <c r="A37" s="12">
        <v>18</v>
      </c>
      <c r="B37" s="8">
        <f t="shared" si="1"/>
        <v>0</v>
      </c>
      <c r="C37" s="10">
        <v>2</v>
      </c>
      <c r="D37" s="10">
        <v>3</v>
      </c>
      <c r="E37" s="8">
        <f t="shared" si="3"/>
        <v>3</v>
      </c>
      <c r="F37" s="8">
        <f t="shared" si="4"/>
        <v>0</v>
      </c>
      <c r="G37" s="8">
        <f t="shared" si="0"/>
        <v>0</v>
      </c>
      <c r="H37" s="8">
        <v>1</v>
      </c>
      <c r="I37" s="8">
        <f t="shared" si="2"/>
        <v>6.6191405265294065</v>
      </c>
      <c r="J37" s="15">
        <f t="shared" si="5"/>
        <v>0.99999999999999911</v>
      </c>
    </row>
    <row r="38" spans="1:10" x14ac:dyDescent="0.2">
      <c r="A38" s="12">
        <v>19</v>
      </c>
      <c r="B38" s="8">
        <f t="shared" si="1"/>
        <v>1</v>
      </c>
      <c r="C38" s="10">
        <v>2</v>
      </c>
      <c r="D38" s="10">
        <v>0</v>
      </c>
      <c r="E38" s="8">
        <f t="shared" si="3"/>
        <v>1</v>
      </c>
      <c r="F38" s="8">
        <f t="shared" si="4"/>
        <v>1</v>
      </c>
      <c r="G38" s="8">
        <f t="shared" si="0"/>
        <v>1</v>
      </c>
      <c r="H38" s="8">
        <v>1</v>
      </c>
      <c r="I38" s="8">
        <f t="shared" si="2"/>
        <v>7.6191405265294065</v>
      </c>
      <c r="J38" s="15">
        <f t="shared" si="5"/>
        <v>1</v>
      </c>
    </row>
    <row r="39" spans="1:10" x14ac:dyDescent="0.2">
      <c r="A39" s="12">
        <v>20</v>
      </c>
      <c r="B39" s="8">
        <f t="shared" si="1"/>
        <v>-1</v>
      </c>
      <c r="C39" s="10">
        <v>4</v>
      </c>
      <c r="D39" s="10">
        <v>2</v>
      </c>
      <c r="E39" s="8">
        <f t="shared" si="3"/>
        <v>4</v>
      </c>
      <c r="F39" s="8">
        <f t="shared" si="4"/>
        <v>2</v>
      </c>
      <c r="G39" s="8">
        <f t="shared" si="0"/>
        <v>4</v>
      </c>
      <c r="H39" s="8">
        <v>1</v>
      </c>
      <c r="I39" s="8">
        <f t="shared" si="2"/>
        <v>5.6191405265294065</v>
      </c>
      <c r="J39" s="15">
        <f t="shared" si="5"/>
        <v>5.0000000000000009</v>
      </c>
    </row>
    <row r="40" spans="1:10" x14ac:dyDescent="0.2">
      <c r="A40" s="12">
        <v>21</v>
      </c>
      <c r="B40" s="8">
        <f t="shared" si="1"/>
        <v>-3</v>
      </c>
      <c r="C40" s="10">
        <v>0</v>
      </c>
      <c r="D40" s="10">
        <v>1</v>
      </c>
      <c r="E40" s="8">
        <f t="shared" si="3"/>
        <v>0</v>
      </c>
      <c r="F40" s="8">
        <f t="shared" si="4"/>
        <v>-1</v>
      </c>
      <c r="G40" s="8">
        <f t="shared" si="0"/>
        <v>1</v>
      </c>
      <c r="H40" s="8">
        <v>1</v>
      </c>
      <c r="I40" s="8">
        <f t="shared" si="2"/>
        <v>3.6191405265294065</v>
      </c>
      <c r="J40" s="15">
        <f t="shared" si="5"/>
        <v>1</v>
      </c>
    </row>
    <row r="41" spans="1:10" x14ac:dyDescent="0.2">
      <c r="A41" s="12">
        <v>22</v>
      </c>
      <c r="B41" s="8">
        <f t="shared" si="1"/>
        <v>-2</v>
      </c>
      <c r="C41" s="10">
        <v>2</v>
      </c>
      <c r="D41" s="10">
        <v>3</v>
      </c>
      <c r="E41" s="8">
        <f t="shared" si="3"/>
        <v>2</v>
      </c>
      <c r="F41" s="8">
        <f t="shared" si="4"/>
        <v>-1</v>
      </c>
      <c r="G41" s="8">
        <f t="shared" si="0"/>
        <v>1</v>
      </c>
      <c r="H41" s="8">
        <v>1</v>
      </c>
      <c r="I41" s="8">
        <f t="shared" si="2"/>
        <v>4.6191405265294065</v>
      </c>
      <c r="J41" s="15">
        <f t="shared" si="5"/>
        <v>0</v>
      </c>
    </row>
    <row r="42" spans="1:10" x14ac:dyDescent="0.2">
      <c r="A42" s="12">
        <v>23</v>
      </c>
      <c r="B42" s="8">
        <f t="shared" si="1"/>
        <v>-1</v>
      </c>
      <c r="C42" s="10">
        <v>1</v>
      </c>
      <c r="D42" s="10">
        <v>0</v>
      </c>
      <c r="E42" s="8">
        <f t="shared" si="3"/>
        <v>2</v>
      </c>
      <c r="F42" s="8">
        <f t="shared" si="4"/>
        <v>2</v>
      </c>
      <c r="G42" s="8">
        <f t="shared" si="0"/>
        <v>4</v>
      </c>
      <c r="H42" s="8">
        <v>1</v>
      </c>
      <c r="I42" s="8">
        <f t="shared" si="2"/>
        <v>5.6191405265294065</v>
      </c>
      <c r="J42" s="15">
        <f t="shared" si="5"/>
        <v>1.9999999999999991</v>
      </c>
    </row>
    <row r="43" spans="1:10" x14ac:dyDescent="0.2">
      <c r="A43" s="12">
        <v>24</v>
      </c>
      <c r="B43" s="8">
        <f t="shared" si="1"/>
        <v>-2</v>
      </c>
      <c r="C43" s="10">
        <v>3</v>
      </c>
      <c r="D43" s="10">
        <v>3</v>
      </c>
      <c r="E43" s="8">
        <f t="shared" si="3"/>
        <v>5</v>
      </c>
      <c r="F43" s="8">
        <f t="shared" si="4"/>
        <v>2</v>
      </c>
      <c r="G43" s="8">
        <f t="shared" si="0"/>
        <v>4</v>
      </c>
      <c r="H43" s="8">
        <v>1</v>
      </c>
      <c r="I43" s="8">
        <f t="shared" si="2"/>
        <v>4.6191405265294065</v>
      </c>
      <c r="J43" s="15">
        <f t="shared" si="5"/>
        <v>6.0000000000000009</v>
      </c>
    </row>
    <row r="44" spans="1:10" x14ac:dyDescent="0.2">
      <c r="A44" s="12">
        <v>25</v>
      </c>
      <c r="B44" s="8">
        <f t="shared" si="1"/>
        <v>-2</v>
      </c>
      <c r="C44" s="10">
        <v>0</v>
      </c>
      <c r="D44" s="10">
        <v>0</v>
      </c>
      <c r="E44" s="8">
        <f t="shared" si="3"/>
        <v>0</v>
      </c>
      <c r="F44" s="8">
        <f t="shared" si="4"/>
        <v>0</v>
      </c>
      <c r="G44" s="8">
        <f t="shared" si="0"/>
        <v>0</v>
      </c>
      <c r="H44" s="8">
        <v>1</v>
      </c>
      <c r="I44" s="8">
        <f t="shared" si="2"/>
        <v>4.6191405265294065</v>
      </c>
      <c r="J44" s="15">
        <f t="shared" si="5"/>
        <v>0</v>
      </c>
    </row>
    <row r="45" spans="1:10" x14ac:dyDescent="0.2">
      <c r="A45" s="12">
        <v>26</v>
      </c>
      <c r="B45" s="8">
        <f t="shared" si="1"/>
        <v>-2</v>
      </c>
      <c r="C45" s="10">
        <v>3</v>
      </c>
      <c r="D45" s="10">
        <v>1</v>
      </c>
      <c r="E45" s="8">
        <f t="shared" si="3"/>
        <v>1</v>
      </c>
      <c r="F45" s="8">
        <f t="shared" si="4"/>
        <v>0</v>
      </c>
      <c r="G45" s="8">
        <f t="shared" si="0"/>
        <v>0</v>
      </c>
      <c r="H45" s="8">
        <v>1</v>
      </c>
      <c r="I45" s="8">
        <f t="shared" si="2"/>
        <v>4.6191405265294065</v>
      </c>
      <c r="J45" s="15">
        <f t="shared" si="5"/>
        <v>0</v>
      </c>
    </row>
    <row r="46" spans="1:10" x14ac:dyDescent="0.2">
      <c r="A46" s="12">
        <v>27</v>
      </c>
      <c r="B46" s="8">
        <f t="shared" si="1"/>
        <v>-4</v>
      </c>
      <c r="C46" s="10">
        <v>2</v>
      </c>
      <c r="D46" s="10">
        <v>4</v>
      </c>
      <c r="E46" s="8">
        <f t="shared" si="3"/>
        <v>4</v>
      </c>
      <c r="F46" s="8">
        <f t="shared" si="4"/>
        <v>0</v>
      </c>
      <c r="G46" s="8">
        <f t="shared" si="0"/>
        <v>0</v>
      </c>
      <c r="H46" s="8">
        <v>1</v>
      </c>
      <c r="I46" s="8">
        <f t="shared" si="2"/>
        <v>2.6191405265294065</v>
      </c>
      <c r="J46" s="15">
        <f t="shared" si="5"/>
        <v>3.9999999999999991</v>
      </c>
    </row>
    <row r="47" spans="1:10" x14ac:dyDescent="0.2">
      <c r="A47" s="12">
        <v>28</v>
      </c>
      <c r="B47" s="8">
        <f t="shared" si="1"/>
        <v>-2</v>
      </c>
      <c r="C47" s="10">
        <v>1</v>
      </c>
      <c r="D47" s="10">
        <v>2</v>
      </c>
      <c r="E47" s="8">
        <f t="shared" si="3"/>
        <v>3</v>
      </c>
      <c r="F47" s="8">
        <f t="shared" si="4"/>
        <v>1</v>
      </c>
      <c r="G47" s="8">
        <f t="shared" si="0"/>
        <v>1</v>
      </c>
      <c r="H47" s="8">
        <v>1</v>
      </c>
      <c r="I47" s="8">
        <f t="shared" si="2"/>
        <v>4.6191405265294065</v>
      </c>
      <c r="J47" s="15">
        <f t="shared" si="5"/>
        <v>4.0000000000000009</v>
      </c>
    </row>
    <row r="48" spans="1:10" x14ac:dyDescent="0.2">
      <c r="A48" s="12">
        <v>29</v>
      </c>
      <c r="B48" s="8">
        <f t="shared" si="1"/>
        <v>-1</v>
      </c>
      <c r="C48" s="10">
        <v>4</v>
      </c>
      <c r="D48" s="10">
        <v>2</v>
      </c>
      <c r="E48" s="8">
        <f t="shared" si="3"/>
        <v>4</v>
      </c>
      <c r="F48" s="8">
        <f t="shared" si="4"/>
        <v>2</v>
      </c>
      <c r="G48" s="8">
        <f t="shared" si="0"/>
        <v>4</v>
      </c>
      <c r="H48" s="8">
        <v>1</v>
      </c>
      <c r="I48" s="8">
        <f t="shared" si="2"/>
        <v>5.6191405265294065</v>
      </c>
      <c r="J48" s="15">
        <f t="shared" si="5"/>
        <v>4</v>
      </c>
    </row>
    <row r="49" spans="1:10" x14ac:dyDescent="0.2">
      <c r="A49" s="12">
        <v>30</v>
      </c>
      <c r="B49" s="8">
        <f t="shared" si="1"/>
        <v>-3</v>
      </c>
      <c r="C49" s="10">
        <v>2</v>
      </c>
      <c r="D49" s="10">
        <v>4</v>
      </c>
      <c r="E49" s="8">
        <f t="shared" si="3"/>
        <v>2</v>
      </c>
      <c r="F49" s="8">
        <f t="shared" si="4"/>
        <v>-2</v>
      </c>
      <c r="G49" s="8">
        <f t="shared" si="0"/>
        <v>4</v>
      </c>
      <c r="H49" s="8">
        <v>1</v>
      </c>
      <c r="I49" s="8">
        <f t="shared" si="2"/>
        <v>3.6191405265294065</v>
      </c>
      <c r="J49" s="15">
        <f t="shared" si="5"/>
        <v>1</v>
      </c>
    </row>
    <row r="50" spans="1:10" x14ac:dyDescent="0.2">
      <c r="A50" s="12">
        <v>31</v>
      </c>
      <c r="B50" s="8">
        <f t="shared" si="1"/>
        <v>-1</v>
      </c>
      <c r="C50" s="10">
        <v>2</v>
      </c>
      <c r="D50" s="10">
        <v>1</v>
      </c>
      <c r="E50" s="8">
        <f t="shared" si="3"/>
        <v>2</v>
      </c>
      <c r="F50" s="8">
        <f t="shared" si="4"/>
        <v>1</v>
      </c>
      <c r="G50" s="8">
        <f t="shared" si="0"/>
        <v>1</v>
      </c>
      <c r="H50" s="8">
        <v>1</v>
      </c>
      <c r="I50" s="8">
        <f t="shared" si="2"/>
        <v>5.6191405265294065</v>
      </c>
      <c r="J50" s="15">
        <f t="shared" si="5"/>
        <v>2</v>
      </c>
    </row>
    <row r="51" spans="1:10" x14ac:dyDescent="0.2">
      <c r="A51" s="12">
        <v>32</v>
      </c>
      <c r="B51" s="8">
        <f t="shared" si="1"/>
        <v>-2</v>
      </c>
      <c r="C51" s="10">
        <v>5</v>
      </c>
      <c r="D51" s="10">
        <v>2</v>
      </c>
      <c r="E51" s="8">
        <f t="shared" si="3"/>
        <v>6</v>
      </c>
      <c r="F51" s="8">
        <f t="shared" si="4"/>
        <v>4</v>
      </c>
      <c r="G51" s="8">
        <f t="shared" si="0"/>
        <v>16</v>
      </c>
      <c r="H51" s="8">
        <v>1</v>
      </c>
      <c r="I51" s="8">
        <f t="shared" si="2"/>
        <v>4.6191405265294065</v>
      </c>
      <c r="J51" s="15">
        <f t="shared" si="5"/>
        <v>7</v>
      </c>
    </row>
    <row r="52" spans="1:10" x14ac:dyDescent="0.2">
      <c r="A52" s="12">
        <v>33</v>
      </c>
      <c r="B52" s="8">
        <f t="shared" si="1"/>
        <v>-5</v>
      </c>
      <c r="C52" s="10">
        <v>1</v>
      </c>
      <c r="D52" s="10">
        <v>3</v>
      </c>
      <c r="E52" s="8">
        <f t="shared" si="3"/>
        <v>3</v>
      </c>
      <c r="F52" s="8">
        <f t="shared" si="4"/>
        <v>0</v>
      </c>
      <c r="G52" s="8">
        <f t="shared" si="0"/>
        <v>0</v>
      </c>
      <c r="H52" s="8">
        <v>1</v>
      </c>
      <c r="I52" s="8">
        <f t="shared" si="2"/>
        <v>1.6191405265294065</v>
      </c>
      <c r="J52" s="15">
        <f t="shared" si="5"/>
        <v>3</v>
      </c>
    </row>
    <row r="53" spans="1:10" x14ac:dyDescent="0.2">
      <c r="A53" s="12">
        <v>34</v>
      </c>
      <c r="B53" s="8">
        <f t="shared" si="1"/>
        <v>-3</v>
      </c>
      <c r="C53" s="10">
        <v>1</v>
      </c>
      <c r="D53" s="10">
        <v>2</v>
      </c>
      <c r="E53" s="8">
        <f t="shared" si="3"/>
        <v>0</v>
      </c>
      <c r="F53" s="8">
        <f t="shared" si="4"/>
        <v>-2</v>
      </c>
      <c r="G53" s="8">
        <f t="shared" si="0"/>
        <v>4</v>
      </c>
      <c r="H53" s="8">
        <v>1</v>
      </c>
      <c r="I53" s="8">
        <f t="shared" ref="I53:I80" si="6">I52-C52+D52</f>
        <v>3.6191405265294065</v>
      </c>
      <c r="J53" s="15">
        <f t="shared" si="5"/>
        <v>0</v>
      </c>
    </row>
    <row r="54" spans="1:10" x14ac:dyDescent="0.2">
      <c r="A54" s="12">
        <v>35</v>
      </c>
      <c r="B54" s="8">
        <f t="shared" si="1"/>
        <v>-2</v>
      </c>
      <c r="C54" s="10">
        <v>5</v>
      </c>
      <c r="D54" s="10">
        <v>1</v>
      </c>
      <c r="E54" s="8">
        <f t="shared" si="3"/>
        <v>5</v>
      </c>
      <c r="F54" s="8">
        <f t="shared" si="4"/>
        <v>4</v>
      </c>
      <c r="G54" s="8">
        <f t="shared" si="0"/>
        <v>16</v>
      </c>
      <c r="H54" s="8">
        <v>1</v>
      </c>
      <c r="I54" s="8">
        <f t="shared" si="6"/>
        <v>4.6191405265294065</v>
      </c>
      <c r="J54" s="15">
        <f t="shared" si="5"/>
        <v>4</v>
      </c>
    </row>
    <row r="55" spans="1:10" x14ac:dyDescent="0.2">
      <c r="A55" s="12">
        <v>36</v>
      </c>
      <c r="B55" s="8">
        <f t="shared" si="1"/>
        <v>-6</v>
      </c>
      <c r="C55" s="10">
        <v>2</v>
      </c>
      <c r="D55" s="10">
        <v>3</v>
      </c>
      <c r="E55" s="8">
        <f t="shared" si="3"/>
        <v>6</v>
      </c>
      <c r="F55" s="8">
        <f t="shared" si="4"/>
        <v>3</v>
      </c>
      <c r="G55" s="8">
        <f t="shared" si="0"/>
        <v>9</v>
      </c>
      <c r="H55" s="8">
        <v>1</v>
      </c>
      <c r="I55" s="8">
        <f t="shared" si="6"/>
        <v>0.61914052652940654</v>
      </c>
      <c r="J55" s="15">
        <f t="shared" si="5"/>
        <v>7</v>
      </c>
    </row>
    <row r="56" spans="1:10" x14ac:dyDescent="0.2">
      <c r="A56" s="12">
        <v>37</v>
      </c>
      <c r="B56" s="8">
        <f t="shared" si="1"/>
        <v>-5</v>
      </c>
      <c r="C56" s="10">
        <v>1</v>
      </c>
      <c r="D56" s="10">
        <v>2</v>
      </c>
      <c r="E56" s="8">
        <f t="shared" si="3"/>
        <v>1</v>
      </c>
      <c r="F56" s="8">
        <f t="shared" si="4"/>
        <v>-1</v>
      </c>
      <c r="G56" s="8">
        <f t="shared" si="0"/>
        <v>1</v>
      </c>
      <c r="H56" s="8">
        <v>1</v>
      </c>
      <c r="I56" s="8">
        <f t="shared" si="6"/>
        <v>1.6191405265294065</v>
      </c>
      <c r="J56" s="15">
        <f t="shared" si="5"/>
        <v>1</v>
      </c>
    </row>
    <row r="57" spans="1:10" x14ac:dyDescent="0.2">
      <c r="A57" s="12">
        <v>38</v>
      </c>
      <c r="B57" s="8">
        <f t="shared" si="1"/>
        <v>-4</v>
      </c>
      <c r="C57" s="10">
        <v>3</v>
      </c>
      <c r="D57" s="10">
        <v>1</v>
      </c>
      <c r="E57" s="8">
        <f t="shared" si="3"/>
        <v>1</v>
      </c>
      <c r="F57" s="8">
        <f t="shared" si="4"/>
        <v>0</v>
      </c>
      <c r="G57" s="8">
        <f t="shared" si="0"/>
        <v>0</v>
      </c>
      <c r="H57" s="8">
        <v>1</v>
      </c>
      <c r="I57" s="8">
        <f t="shared" si="6"/>
        <v>2.6191405265294065</v>
      </c>
      <c r="J57" s="15">
        <f t="shared" si="5"/>
        <v>1</v>
      </c>
    </row>
    <row r="58" spans="1:10" x14ac:dyDescent="0.2">
      <c r="A58" s="12">
        <v>39</v>
      </c>
      <c r="B58" s="8">
        <f t="shared" si="1"/>
        <v>-6</v>
      </c>
      <c r="C58" s="10">
        <v>0</v>
      </c>
      <c r="D58" s="19">
        <v>3</v>
      </c>
      <c r="E58" s="8">
        <f t="shared" si="3"/>
        <v>4</v>
      </c>
      <c r="F58" s="8">
        <f t="shared" si="4"/>
        <v>1</v>
      </c>
      <c r="G58" s="8">
        <f t="shared" si="0"/>
        <v>1</v>
      </c>
      <c r="H58" s="8">
        <v>1</v>
      </c>
      <c r="I58" s="8">
        <f t="shared" si="6"/>
        <v>0.61914052652940654</v>
      </c>
      <c r="J58" s="15">
        <f t="shared" si="5"/>
        <v>3</v>
      </c>
    </row>
    <row r="59" spans="1:10" x14ac:dyDescent="0.2">
      <c r="A59" s="12">
        <v>40</v>
      </c>
      <c r="B59" s="8">
        <f t="shared" si="1"/>
        <v>-3</v>
      </c>
      <c r="C59" s="10">
        <v>1</v>
      </c>
      <c r="D59" s="10">
        <v>3</v>
      </c>
      <c r="E59" s="8">
        <f t="shared" si="3"/>
        <v>4</v>
      </c>
      <c r="F59" s="8">
        <f t="shared" si="4"/>
        <v>1</v>
      </c>
      <c r="G59" s="8">
        <f t="shared" si="0"/>
        <v>1</v>
      </c>
      <c r="H59" s="8">
        <v>1</v>
      </c>
      <c r="I59" s="8">
        <f t="shared" si="6"/>
        <v>3.6191405265294065</v>
      </c>
      <c r="J59" s="15">
        <f t="shared" si="5"/>
        <v>5</v>
      </c>
    </row>
    <row r="60" spans="1:10" x14ac:dyDescent="0.2">
      <c r="A60" s="12">
        <v>41</v>
      </c>
      <c r="B60" s="8">
        <f t="shared" si="1"/>
        <v>-1</v>
      </c>
      <c r="C60" s="10">
        <v>4</v>
      </c>
      <c r="D60" s="10">
        <v>3</v>
      </c>
      <c r="E60" s="8">
        <f t="shared" si="3"/>
        <v>3</v>
      </c>
      <c r="F60" s="8">
        <f t="shared" si="4"/>
        <v>0</v>
      </c>
      <c r="G60" s="8">
        <f t="shared" si="0"/>
        <v>0</v>
      </c>
      <c r="H60" s="8">
        <v>1</v>
      </c>
      <c r="I60" s="8">
        <f t="shared" si="6"/>
        <v>5.6191405265294065</v>
      </c>
      <c r="J60" s="15">
        <f t="shared" si="5"/>
        <v>3</v>
      </c>
    </row>
    <row r="61" spans="1:10" x14ac:dyDescent="0.2">
      <c r="A61" s="12">
        <v>42</v>
      </c>
      <c r="B61" s="8">
        <f t="shared" si="1"/>
        <v>-2</v>
      </c>
      <c r="C61" s="10">
        <v>5</v>
      </c>
      <c r="D61" s="10">
        <v>3</v>
      </c>
      <c r="E61" s="8">
        <f t="shared" si="3"/>
        <v>5</v>
      </c>
      <c r="F61" s="8">
        <f t="shared" si="4"/>
        <v>2</v>
      </c>
      <c r="G61" s="8">
        <f t="shared" si="0"/>
        <v>4</v>
      </c>
      <c r="H61" s="8">
        <v>1</v>
      </c>
      <c r="I61" s="8">
        <f t="shared" si="6"/>
        <v>4.6191405265294065</v>
      </c>
      <c r="J61" s="15">
        <f t="shared" si="5"/>
        <v>5</v>
      </c>
    </row>
    <row r="62" spans="1:10" x14ac:dyDescent="0.2">
      <c r="A62" s="12">
        <v>43</v>
      </c>
      <c r="B62" s="8">
        <f t="shared" si="1"/>
        <v>-4</v>
      </c>
      <c r="C62" s="10">
        <v>3</v>
      </c>
      <c r="D62" s="10">
        <v>4</v>
      </c>
      <c r="E62" s="8">
        <f t="shared" si="3"/>
        <v>4</v>
      </c>
      <c r="F62" s="8">
        <f t="shared" si="4"/>
        <v>0</v>
      </c>
      <c r="G62" s="8">
        <f t="shared" si="0"/>
        <v>0</v>
      </c>
      <c r="H62" s="8">
        <v>1</v>
      </c>
      <c r="I62" s="8">
        <f t="shared" si="6"/>
        <v>2.6191405265294065</v>
      </c>
      <c r="J62" s="15">
        <f t="shared" si="5"/>
        <v>3</v>
      </c>
    </row>
    <row r="63" spans="1:10" x14ac:dyDescent="0.2">
      <c r="A63" s="12">
        <v>44</v>
      </c>
      <c r="B63" s="8">
        <f t="shared" si="1"/>
        <v>-3</v>
      </c>
      <c r="C63" s="10">
        <v>2</v>
      </c>
      <c r="D63" s="10">
        <v>5</v>
      </c>
      <c r="E63" s="8">
        <f t="shared" si="3"/>
        <v>3</v>
      </c>
      <c r="F63" s="8">
        <f t="shared" si="4"/>
        <v>-2</v>
      </c>
      <c r="G63" s="8">
        <f t="shared" si="0"/>
        <v>4</v>
      </c>
      <c r="H63" s="8">
        <v>1</v>
      </c>
      <c r="I63" s="8">
        <f t="shared" si="6"/>
        <v>3.6191405265294065</v>
      </c>
      <c r="J63" s="15">
        <f t="shared" si="5"/>
        <v>4</v>
      </c>
    </row>
    <row r="64" spans="1:10" x14ac:dyDescent="0.2">
      <c r="A64" s="12">
        <v>45</v>
      </c>
      <c r="B64" s="8">
        <f t="shared" si="1"/>
        <v>0</v>
      </c>
      <c r="C64" s="10">
        <v>0</v>
      </c>
      <c r="D64" s="10">
        <v>0</v>
      </c>
      <c r="E64" s="8">
        <f t="shared" si="3"/>
        <v>0</v>
      </c>
      <c r="F64" s="8">
        <f t="shared" si="4"/>
        <v>0</v>
      </c>
      <c r="G64" s="8">
        <f t="shared" si="0"/>
        <v>0</v>
      </c>
      <c r="H64" s="8">
        <v>1</v>
      </c>
      <c r="I64" s="8">
        <f t="shared" si="6"/>
        <v>6.6191405265294065</v>
      </c>
      <c r="J64" s="15">
        <f t="shared" si="5"/>
        <v>0</v>
      </c>
    </row>
    <row r="65" spans="1:10" x14ac:dyDescent="0.2">
      <c r="A65" s="12">
        <v>46</v>
      </c>
      <c r="B65" s="8">
        <f t="shared" si="1"/>
        <v>0</v>
      </c>
      <c r="C65" s="10">
        <v>5</v>
      </c>
      <c r="D65" s="10">
        <v>5</v>
      </c>
      <c r="E65" s="8">
        <f t="shared" si="3"/>
        <v>7</v>
      </c>
      <c r="F65" s="8">
        <f t="shared" si="4"/>
        <v>2</v>
      </c>
      <c r="G65" s="8">
        <f t="shared" si="0"/>
        <v>4</v>
      </c>
      <c r="H65" s="8">
        <v>1</v>
      </c>
      <c r="I65" s="8">
        <f t="shared" si="6"/>
        <v>6.6191405265294065</v>
      </c>
      <c r="J65" s="15">
        <f t="shared" si="5"/>
        <v>7</v>
      </c>
    </row>
    <row r="66" spans="1:10" x14ac:dyDescent="0.2">
      <c r="A66" s="12">
        <v>47</v>
      </c>
      <c r="B66" s="8">
        <f t="shared" si="1"/>
        <v>0</v>
      </c>
      <c r="C66" s="10">
        <v>8</v>
      </c>
      <c r="D66" s="10">
        <v>5</v>
      </c>
      <c r="E66" s="8">
        <f t="shared" si="3"/>
        <v>8</v>
      </c>
      <c r="F66" s="8">
        <f t="shared" si="4"/>
        <v>3</v>
      </c>
      <c r="G66" s="8">
        <f t="shared" si="0"/>
        <v>9</v>
      </c>
      <c r="H66" s="8">
        <v>1</v>
      </c>
      <c r="I66" s="8">
        <f t="shared" si="6"/>
        <v>6.6191405265294065</v>
      </c>
      <c r="J66" s="15">
        <f t="shared" si="5"/>
        <v>7</v>
      </c>
    </row>
    <row r="67" spans="1:10" x14ac:dyDescent="0.2">
      <c r="A67" s="12">
        <v>48</v>
      </c>
      <c r="B67" s="8">
        <f t="shared" si="1"/>
        <v>-3</v>
      </c>
      <c r="C67" s="10">
        <v>5</v>
      </c>
      <c r="D67" s="10">
        <v>3</v>
      </c>
      <c r="E67" s="8">
        <f t="shared" si="3"/>
        <v>3</v>
      </c>
      <c r="F67" s="8">
        <f t="shared" si="4"/>
        <v>0</v>
      </c>
      <c r="G67" s="8">
        <f t="shared" si="0"/>
        <v>0</v>
      </c>
      <c r="H67" s="8">
        <v>1</v>
      </c>
      <c r="I67" s="8">
        <f t="shared" si="6"/>
        <v>3.6191405265294065</v>
      </c>
      <c r="J67" s="15">
        <f t="shared" si="5"/>
        <v>4</v>
      </c>
    </row>
    <row r="68" spans="1:10" x14ac:dyDescent="0.2">
      <c r="A68" s="12">
        <v>49</v>
      </c>
      <c r="B68" s="8">
        <f t="shared" si="1"/>
        <v>-5</v>
      </c>
      <c r="C68" s="10">
        <v>2</v>
      </c>
      <c r="D68" s="10">
        <v>2</v>
      </c>
      <c r="E68" s="8">
        <f t="shared" si="3"/>
        <v>2</v>
      </c>
      <c r="F68" s="8">
        <f t="shared" si="4"/>
        <v>0</v>
      </c>
      <c r="G68" s="8">
        <f t="shared" si="0"/>
        <v>0</v>
      </c>
      <c r="H68" s="8">
        <v>1</v>
      </c>
      <c r="I68" s="8">
        <f t="shared" si="6"/>
        <v>1.6191405265294065</v>
      </c>
      <c r="J68" s="15">
        <f t="shared" si="5"/>
        <v>2</v>
      </c>
    </row>
    <row r="69" spans="1:10" x14ac:dyDescent="0.2">
      <c r="A69" s="12">
        <v>50</v>
      </c>
      <c r="B69" s="8">
        <f t="shared" si="1"/>
        <v>-5</v>
      </c>
      <c r="C69" s="10">
        <v>1</v>
      </c>
      <c r="D69" s="10">
        <v>1</v>
      </c>
      <c r="E69" s="8">
        <f t="shared" si="3"/>
        <v>3</v>
      </c>
      <c r="F69" s="8">
        <f t="shared" si="4"/>
        <v>2</v>
      </c>
      <c r="G69" s="8">
        <f t="shared" si="0"/>
        <v>4</v>
      </c>
      <c r="H69" s="8">
        <v>1</v>
      </c>
      <c r="I69" s="8">
        <f t="shared" si="6"/>
        <v>1.6191405265294065</v>
      </c>
      <c r="J69" s="15">
        <f t="shared" si="5"/>
        <v>3</v>
      </c>
    </row>
    <row r="70" spans="1:10" x14ac:dyDescent="0.2">
      <c r="A70" s="12">
        <v>51</v>
      </c>
      <c r="B70" s="8">
        <f t="shared" si="1"/>
        <v>-5</v>
      </c>
      <c r="C70" s="10">
        <v>0</v>
      </c>
      <c r="D70" s="10">
        <v>5</v>
      </c>
      <c r="E70" s="8">
        <f t="shared" si="3"/>
        <v>3</v>
      </c>
      <c r="F70" s="8">
        <f t="shared" si="4"/>
        <v>-2</v>
      </c>
      <c r="G70" s="8">
        <f t="shared" si="0"/>
        <v>4</v>
      </c>
      <c r="H70" s="8">
        <v>1</v>
      </c>
      <c r="I70" s="8">
        <f t="shared" si="6"/>
        <v>1.6191405265294065</v>
      </c>
      <c r="J70" s="15">
        <f t="shared" si="5"/>
        <v>2</v>
      </c>
    </row>
    <row r="71" spans="1:10" x14ac:dyDescent="0.2">
      <c r="A71" s="12">
        <v>52</v>
      </c>
      <c r="B71" s="8">
        <f t="shared" si="1"/>
        <v>0</v>
      </c>
      <c r="C71" s="10">
        <v>5</v>
      </c>
      <c r="D71" s="10">
        <v>2</v>
      </c>
      <c r="E71" s="8">
        <f t="shared" si="3"/>
        <v>5</v>
      </c>
      <c r="F71" s="8">
        <f t="shared" si="4"/>
        <v>3</v>
      </c>
      <c r="G71" s="8">
        <f t="shared" si="0"/>
        <v>9</v>
      </c>
      <c r="H71" s="8">
        <v>1</v>
      </c>
      <c r="I71" s="8">
        <f t="shared" si="6"/>
        <v>6.6191405265294065</v>
      </c>
      <c r="J71" s="15">
        <f t="shared" si="5"/>
        <v>6</v>
      </c>
    </row>
    <row r="72" spans="1:10" x14ac:dyDescent="0.2">
      <c r="A72" s="12">
        <v>53</v>
      </c>
      <c r="B72" s="8">
        <f t="shared" si="1"/>
        <v>-3</v>
      </c>
      <c r="C72" s="10">
        <v>4</v>
      </c>
      <c r="D72" s="10">
        <v>4</v>
      </c>
      <c r="E72" s="8">
        <f t="shared" si="3"/>
        <v>4</v>
      </c>
      <c r="F72" s="8">
        <f t="shared" si="4"/>
        <v>0</v>
      </c>
      <c r="G72" s="8">
        <f t="shared" si="0"/>
        <v>0</v>
      </c>
      <c r="H72" s="8">
        <v>1</v>
      </c>
      <c r="I72" s="8">
        <f t="shared" si="6"/>
        <v>3.6191405265294065</v>
      </c>
      <c r="J72" s="15">
        <f t="shared" si="5"/>
        <v>4</v>
      </c>
    </row>
    <row r="73" spans="1:10" x14ac:dyDescent="0.2">
      <c r="A73" s="12">
        <v>54</v>
      </c>
      <c r="B73" s="8">
        <f t="shared" si="1"/>
        <v>-3</v>
      </c>
      <c r="C73" s="10">
        <v>1</v>
      </c>
      <c r="D73" s="10">
        <v>1</v>
      </c>
      <c r="E73" s="8">
        <f t="shared" si="3"/>
        <v>3</v>
      </c>
      <c r="F73" s="8">
        <f t="shared" si="4"/>
        <v>2</v>
      </c>
      <c r="G73" s="8">
        <f t="shared" si="0"/>
        <v>4</v>
      </c>
      <c r="H73" s="8">
        <v>1</v>
      </c>
      <c r="I73" s="8">
        <f>I72-C72+D72</f>
        <v>3.6191405265294065</v>
      </c>
      <c r="J73" s="15">
        <f t="shared" si="5"/>
        <v>3</v>
      </c>
    </row>
    <row r="74" spans="1:10" ht="13.5" customHeight="1" x14ac:dyDescent="0.2">
      <c r="A74" s="12">
        <v>55</v>
      </c>
      <c r="B74" s="8">
        <f t="shared" si="1"/>
        <v>-3</v>
      </c>
      <c r="C74" s="10">
        <v>6</v>
      </c>
      <c r="D74" s="10">
        <v>3</v>
      </c>
      <c r="E74" s="8">
        <f t="shared" si="3"/>
        <v>4</v>
      </c>
      <c r="F74" s="8">
        <f t="shared" si="4"/>
        <v>1</v>
      </c>
      <c r="G74" s="8">
        <f t="shared" si="0"/>
        <v>1</v>
      </c>
      <c r="H74" s="8">
        <v>1</v>
      </c>
      <c r="I74" s="8">
        <f t="shared" si="6"/>
        <v>3.6191405265294065</v>
      </c>
      <c r="J74" s="15">
        <f t="shared" si="5"/>
        <v>3</v>
      </c>
    </row>
    <row r="75" spans="1:10" x14ac:dyDescent="0.2">
      <c r="A75" s="12">
        <v>56</v>
      </c>
      <c r="B75" s="8">
        <f t="shared" si="1"/>
        <v>-6</v>
      </c>
      <c r="C75" s="10">
        <v>1</v>
      </c>
      <c r="D75" s="10">
        <v>4</v>
      </c>
      <c r="E75" s="8">
        <f t="shared" si="3"/>
        <v>4</v>
      </c>
      <c r="F75" s="8">
        <f t="shared" si="4"/>
        <v>0</v>
      </c>
      <c r="G75" s="8">
        <f t="shared" si="0"/>
        <v>0</v>
      </c>
      <c r="H75" s="8">
        <v>1</v>
      </c>
      <c r="I75" s="8">
        <f>I74-C74+D74</f>
        <v>0.61914052652940654</v>
      </c>
      <c r="J75" s="15">
        <f t="shared" si="5"/>
        <v>5</v>
      </c>
    </row>
    <row r="76" spans="1:10" x14ac:dyDescent="0.2">
      <c r="A76" s="12">
        <v>57</v>
      </c>
      <c r="B76" s="8">
        <f t="shared" si="1"/>
        <v>-3</v>
      </c>
      <c r="C76" s="10">
        <v>4</v>
      </c>
      <c r="D76" s="10">
        <v>5</v>
      </c>
      <c r="E76" s="8">
        <f t="shared" si="3"/>
        <v>4</v>
      </c>
      <c r="F76" s="8">
        <f t="shared" si="4"/>
        <v>-1</v>
      </c>
      <c r="G76" s="8">
        <f t="shared" si="0"/>
        <v>1</v>
      </c>
      <c r="H76" s="8">
        <v>1</v>
      </c>
      <c r="I76" s="8">
        <f>I75-C75+D75</f>
        <v>3.6191405265294065</v>
      </c>
      <c r="J76" s="15">
        <f t="shared" si="5"/>
        <v>4</v>
      </c>
    </row>
    <row r="77" spans="1:10" x14ac:dyDescent="0.2">
      <c r="A77" s="12">
        <v>58</v>
      </c>
      <c r="B77" s="8">
        <f t="shared" si="1"/>
        <v>-2</v>
      </c>
      <c r="C77" s="10">
        <v>8</v>
      </c>
      <c r="D77" s="10">
        <v>6</v>
      </c>
      <c r="E77" s="8">
        <f t="shared" si="3"/>
        <v>10</v>
      </c>
      <c r="F77" s="8">
        <f t="shared" si="4"/>
        <v>4</v>
      </c>
      <c r="G77" s="8">
        <f t="shared" si="0"/>
        <v>16</v>
      </c>
      <c r="H77" s="8">
        <v>1</v>
      </c>
      <c r="I77" s="8">
        <f t="shared" si="6"/>
        <v>4.6191405265294065</v>
      </c>
      <c r="J77" s="15">
        <f t="shared" si="5"/>
        <v>10</v>
      </c>
    </row>
    <row r="78" spans="1:10" x14ac:dyDescent="0.2">
      <c r="A78" s="12">
        <v>59</v>
      </c>
      <c r="B78" s="8">
        <f t="shared" si="1"/>
        <v>-4</v>
      </c>
      <c r="C78" s="10">
        <v>3</v>
      </c>
      <c r="D78" s="10">
        <v>6</v>
      </c>
      <c r="E78" s="8">
        <f t="shared" si="3"/>
        <v>4</v>
      </c>
      <c r="F78" s="8">
        <f t="shared" si="4"/>
        <v>-2</v>
      </c>
      <c r="G78" s="8">
        <f t="shared" si="0"/>
        <v>4</v>
      </c>
      <c r="H78" s="8">
        <v>1</v>
      </c>
      <c r="I78" s="8">
        <f t="shared" si="6"/>
        <v>2.6191405265294065</v>
      </c>
      <c r="J78" s="15">
        <f t="shared" si="5"/>
        <v>3</v>
      </c>
    </row>
    <row r="79" spans="1:10" x14ac:dyDescent="0.2">
      <c r="A79" s="12">
        <v>60</v>
      </c>
      <c r="B79" s="8">
        <f t="shared" si="1"/>
        <v>-1</v>
      </c>
      <c r="C79" s="10">
        <v>5</v>
      </c>
      <c r="D79" s="10">
        <v>0</v>
      </c>
      <c r="E79" s="8">
        <f t="shared" si="3"/>
        <v>5</v>
      </c>
      <c r="F79" s="8">
        <f t="shared" si="4"/>
        <v>5</v>
      </c>
      <c r="G79" s="8">
        <f t="shared" si="0"/>
        <v>25</v>
      </c>
      <c r="H79" s="8">
        <v>1</v>
      </c>
      <c r="I79" s="8">
        <f t="shared" si="6"/>
        <v>5.6191405265294065</v>
      </c>
      <c r="J79" s="15">
        <f t="shared" si="5"/>
        <v>6</v>
      </c>
    </row>
    <row r="80" spans="1:10" x14ac:dyDescent="0.2">
      <c r="A80" s="12">
        <v>61</v>
      </c>
      <c r="B80" s="8">
        <f t="shared" si="1"/>
        <v>-6</v>
      </c>
      <c r="C80" s="10">
        <v>2</v>
      </c>
      <c r="D80" s="10">
        <v>1</v>
      </c>
      <c r="E80" s="8">
        <f t="shared" si="3"/>
        <v>1</v>
      </c>
      <c r="F80" s="8">
        <f t="shared" si="4"/>
        <v>0</v>
      </c>
      <c r="G80" s="8">
        <f t="shared" si="0"/>
        <v>0</v>
      </c>
      <c r="H80" s="8">
        <v>1</v>
      </c>
      <c r="I80" s="8">
        <f t="shared" si="6"/>
        <v>0.61914052652940654</v>
      </c>
      <c r="J80" s="15">
        <f t="shared" si="5"/>
        <v>1</v>
      </c>
    </row>
    <row r="81" spans="1:12" x14ac:dyDescent="0.2">
      <c r="F81" s="1">
        <f>SUM(F20:F80)</f>
        <v>32</v>
      </c>
      <c r="G81" s="1">
        <f>SUM(G20:G80)</f>
        <v>218</v>
      </c>
      <c r="H81" s="1">
        <f>SUM(H20:H80)</f>
        <v>61</v>
      </c>
      <c r="K81" s="1"/>
      <c r="L81" s="1"/>
    </row>
    <row r="82" spans="1:12" x14ac:dyDescent="0.2">
      <c r="E82" s="3"/>
      <c r="F82" s="1" t="s">
        <v>4</v>
      </c>
      <c r="G82" s="1" t="s">
        <v>6</v>
      </c>
      <c r="H82" s="1" t="s">
        <v>9</v>
      </c>
    </row>
    <row r="83" spans="1:12" x14ac:dyDescent="0.2">
      <c r="G83">
        <f>G81/H81</f>
        <v>3.5737704918032787</v>
      </c>
      <c r="H83" s="7" t="s">
        <v>7</v>
      </c>
      <c r="I83" t="s">
        <v>32</v>
      </c>
    </row>
    <row r="84" spans="1:12" x14ac:dyDescent="0.2">
      <c r="G84">
        <f>SQRT(G83)</f>
        <v>1.8904418773935576</v>
      </c>
      <c r="H84" s="7" t="s">
        <v>8</v>
      </c>
      <c r="I84" t="s">
        <v>37</v>
      </c>
    </row>
    <row r="85" spans="1:12" x14ac:dyDescent="0.2">
      <c r="A85" s="8" t="s">
        <v>13</v>
      </c>
      <c r="B85" s="9"/>
      <c r="C85" s="9"/>
      <c r="D85" s="8">
        <f>SUM(D20:D80)</f>
        <v>145</v>
      </c>
      <c r="E85" s="8">
        <f>SUM(E20:E80)</f>
        <v>177</v>
      </c>
    </row>
    <row r="87" spans="1:12" x14ac:dyDescent="0.2">
      <c r="A87" s="1"/>
      <c r="B87" s="1"/>
      <c r="C87" s="1"/>
    </row>
    <row r="88" spans="1:12" x14ac:dyDescent="0.2">
      <c r="A88" s="1"/>
      <c r="B88" s="1"/>
      <c r="C88" s="1"/>
    </row>
  </sheetData>
  <phoneticPr fontId="0" type="noConversion"/>
  <pageMargins left="0.78740157499999996" right="0.78740157499999996" top="0.984251969" bottom="0.984251969" header="0.4921259845" footer="0.4921259845"/>
  <pageSetup paperSize="9" scale="7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řešení</vt:lpstr>
    </vt:vector>
  </TitlesOfParts>
  <Company>vsb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ekf</dc:creator>
  <cp:lastModifiedBy>adm</cp:lastModifiedBy>
  <cp:lastPrinted>2004-11-11T17:29:27Z</cp:lastPrinted>
  <dcterms:created xsi:type="dcterms:W3CDTF">2003-12-15T09:53:43Z</dcterms:created>
  <dcterms:modified xsi:type="dcterms:W3CDTF">2020-10-28T15:34:51Z</dcterms:modified>
</cp:coreProperties>
</file>